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RENAULT - srediti\2016\10\VU\"/>
    </mc:Choice>
  </mc:AlternateContent>
  <xr:revisionPtr revIDLastSave="0" documentId="13_ncr:1_{B1ACA7B2-2708-41CC-A261-47264B30BD37}" xr6:coauthVersionLast="44" xr6:coauthVersionMax="44" xr10:uidLastSave="{00000000-0000-0000-0000-000000000000}"/>
  <bookViews>
    <workbookView xWindow="1170" yWindow="1170" windowWidth="26850" windowHeight="14310" firstSheet="1" activeTab="1" xr2:uid="{00000000-000D-0000-FFFF-FFFF00000000}"/>
  </bookViews>
  <sheets>
    <sheet name="V_link" sheetId="1" state="hidden" r:id="rId1"/>
    <sheet name="Kangoo Express" sheetId="2" r:id="rId2"/>
    <sheet name="O_link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16999">#REF!</definedName>
    <definedName name="alerte">"Image 6"</definedName>
    <definedName name="ALL">#REF!</definedName>
    <definedName name="BREAKE3">[0]!BREAKE3</definedName>
    <definedName name="COMBIE2">[0]!COMBIE2</definedName>
    <definedName name="espagne">#REF!</definedName>
    <definedName name="Excel_BuiltIn_Print_Area">'[1]Croisements (Ai - Ej - Mk) X85'!$A$2:$IV$34</definedName>
    <definedName name="Extrsm1">#N/A</definedName>
    <definedName name="Extrsm2">#N/A</definedName>
    <definedName name="Extrsm3">#N/A</definedName>
    <definedName name="F76E1">[0]!F76E1</definedName>
    <definedName name="F76E2D2">[0]!F76E2D2</definedName>
    <definedName name="F76E2D2GIRAFON">[0]!F76E2D2GIRAFON</definedName>
    <definedName name="F76E2PC102">[0]!F76E2PC102</definedName>
    <definedName name="france">#REF!</definedName>
    <definedName name="france_1">#REF!</definedName>
    <definedName name="france_2">#REF!</definedName>
    <definedName name="france_3">#REF!</definedName>
    <definedName name="france_4">#REF!</definedName>
    <definedName name="france_5">#REF!</definedName>
    <definedName name="HTML1_1" hidden="1">"[NE.xls]B_L_K.!$A$1:$J$23"</definedName>
    <definedName name="HTML1_10" hidden="1">"serge.prioleau@renault.com"</definedName>
    <definedName name="HTML1_11" hidden="1">1</definedName>
    <definedName name="HTML1_12" hidden="1">"C:\INFO_PRO_MEGII\teintes1.htm"</definedName>
    <definedName name="HTML1_2" hidden="1">1</definedName>
    <definedName name="HTML1_3" hidden="1">"Teintges et Selleries Novelle Mégane"</definedName>
    <definedName name="HTML1_4" hidden="1">"B_L_K."</definedName>
    <definedName name="HTML1_5" hidden="1">""</definedName>
    <definedName name="HTML1_6" hidden="1">-4146</definedName>
    <definedName name="HTML1_7" hidden="1">-4146</definedName>
    <definedName name="HTML1_8" hidden="1">"30/10/98"</definedName>
    <definedName name="HTML1_9" hidden="1">"Serge PRIOLEAU"</definedName>
    <definedName name="HTML2_1" hidden="1">"'[NE.xls]J64-ph2-4x2'!$A$3:$M$28"</definedName>
    <definedName name="HTML2_10" hidden="1">""</definedName>
    <definedName name="HTML2_11" hidden="1">1</definedName>
    <definedName name="HTML2_12" hidden="1">"C:\WINDOWS\Bureau\J64.htm"</definedName>
    <definedName name="HTML2_2" hidden="1">1</definedName>
    <definedName name="HTML2_3" hidden="1">"NE"</definedName>
    <definedName name="HTML2_4" hidden="1">"J64-ph2-4x2"</definedName>
    <definedName name="HTML2_5" hidden="1">""</definedName>
    <definedName name="HTML2_6" hidden="1">-4146</definedName>
    <definedName name="HTML2_7" hidden="1">-4146</definedName>
    <definedName name="HTML2_8" hidden="1">"02/11/98"</definedName>
    <definedName name="HTML2_9" hidden="1">"RENAULT"</definedName>
    <definedName name="HTML3_1" hidden="1">"'[TEINTES ET SELLERIES.xls]B_L_K.'!$A$1:$L$23"</definedName>
    <definedName name="HTML3_10" hidden="1">""</definedName>
    <definedName name="HTML3_11" hidden="1">1</definedName>
    <definedName name="HTML3_12" hidden="1">"C:\INFO_PRO_MEGII\dossier Info Pro MégII\Dossier final\Caractéritiques\Teintes&amp;Selleries\BLK.htm"</definedName>
    <definedName name="HTML3_2" hidden="1">1</definedName>
    <definedName name="HTML3_3" hidden="1">"TEINTES ET SELLERIES"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"'[TEINTES ET SELLERIES.xls]D_E.'!$A$1:$M$21"</definedName>
    <definedName name="HTML4_10" hidden="1">""</definedName>
    <definedName name="HTML4_11" hidden="1">1</definedName>
    <definedName name="HTML4_12" hidden="1">"C:\INFO_PRO_MEGII\dossier Info Pro MégII\Dossier final\Caractéritiques\Teintes&amp;Selleries\D_E.htm"</definedName>
    <definedName name="HTML4_2" hidden="1">1</definedName>
    <definedName name="HTML4_3" hidden="1">"TEINTES ET SELLERIES"</definedName>
    <definedName name="HTML4_4" hidden="1">"D_E."</definedName>
    <definedName name="HTML4_5" hidden="1">""</definedName>
    <definedName name="HTML4_6" hidden="1">-4146</definedName>
    <definedName name="HTML4_7" hidden="1">-4146</definedName>
    <definedName name="HTML4_8" hidden="1">"03/11/98"</definedName>
    <definedName name="HTML4_9" hidden="1">"RENAULT"</definedName>
    <definedName name="HTML5_1" hidden="1">"'[TEINTES ET SELLERIES.xls]J64-ph2'!$A$1:$P$30"</definedName>
    <definedName name="HTML5_10" hidden="1">""</definedName>
    <definedName name="HTML5_11" hidden="1">1</definedName>
    <definedName name="HTML5_12" hidden="1">"C:\INFO_PRO_MEGII\dossier Info Pro MégII\Dossier final\Caractéritiques\Teintes&amp;Selleries\J64.htm"</definedName>
    <definedName name="HTML5_2" hidden="1">1</definedName>
    <definedName name="HTML5_3" hidden="1">"TEINTES ET SELLERIES"</definedName>
    <definedName name="HTML5_4" hidden="1">"J64-ph2"</definedName>
    <definedName name="HTML5_5" hidden="1">""</definedName>
    <definedName name="HTML5_6" hidden="1">-4146</definedName>
    <definedName name="HTML5_7" hidden="1">-4146</definedName>
    <definedName name="HTML5_8" hidden="1">"03/11/98"</definedName>
    <definedName name="HTML5_9" hidden="1">"RENAULT"</definedName>
    <definedName name="HTMLCount" hidden="1">5</definedName>
    <definedName name="italie">#REF!</definedName>
    <definedName name="K762PLC">[0]!K762PLC</definedName>
    <definedName name="Module1.BREAKE3">[0]!Module1.BREAKE3</definedName>
    <definedName name="Module1.COMBIE2">[0]!Module1.COMBIE2</definedName>
    <definedName name="Module1.F76E1">[0]!Module1.F76E1</definedName>
    <definedName name="Module1.F76E2D2">[0]!Module1.F76E2D2</definedName>
    <definedName name="Module1.F76E2D2GIRAFON">[0]!Module1.F76E2D2GIRAFON</definedName>
    <definedName name="Module1.F76E2PC102">[0]!Module1.F76E2PC102</definedName>
    <definedName name="Module1.K762PLC">[0]!Module1.K762PLC</definedName>
    <definedName name="Module1.Nettoyage">[0]!Module1.Nettoyage</definedName>
    <definedName name="Nettoyage">[0]!Nettoyage</definedName>
    <definedName name="O_BO">O_link!#REF!</definedName>
    <definedName name="O_C1">O_link!$C:$C</definedName>
    <definedName name="O_C2">O_link!$D:$D</definedName>
    <definedName name="O_C3">O_link!$E:$E</definedName>
    <definedName name="O_C4">O_link!$F:$F</definedName>
    <definedName name="O_C5">#REF!</definedName>
    <definedName name="O_CG">O_link!#REF!</definedName>
    <definedName name="O_COD">[2]O_link!$G:$G</definedName>
    <definedName name="O_CRO">O_link!$L:$L</definedName>
    <definedName name="O_FS">O_link!#REF!</definedName>
    <definedName name="O_FSO">O_link!#REF!</definedName>
    <definedName name="O_LIB">O_link!$B:$B</definedName>
    <definedName name="O_MA">O_link!#REF!</definedName>
    <definedName name="OPT_Stran1">#REF!</definedName>
    <definedName name="_xlnm.Print_Area" localSheetId="1">'Kangoo Express'!$B$2:$I$46</definedName>
    <definedName name="_xlnm.Print_Area">'[3]Croisements (Ai - Ej - Mk) X85'!$A$2:$IV$34</definedName>
    <definedName name="PRF_D1_M1">'[3]Croisements (Ai - Ej - Mk) X85'!#REF!</definedName>
    <definedName name="PRF_D2_D1">'[3]Croisements (Ai - Ej - Mk) X85'!#REF!</definedName>
    <definedName name="PRF_D3_D2">'[3]Croisements (Ai - Ej - Mk) X85'!#REF!</definedName>
    <definedName name="PRF_Exp_Aut">'[3]Croisements (Ai - Ej - Mk) X85'!$D$17</definedName>
    <definedName name="PRF_M2_M1">'[3]Croisements (Ai - Ej - Mk) X85'!#REF!</definedName>
    <definedName name="PRF_M3_M2">'[3]Croisements (Ai - Ej - Mk) X85'!#REF!</definedName>
    <definedName name="PRF_Pri_Exp">'[3]Croisements (Ai - Ej - Mk) X85'!$D$29</definedName>
    <definedName name="PRF_Pri_plus_Pri">'[3]Croisements (Ai - Ej - Mk) X85'!$D$43</definedName>
    <definedName name="PVC_D1_M1">'[3]Croisements (Ai - Ej - Mk) X85'!#REF!</definedName>
    <definedName name="PVC_D2_D1">'[3]Croisements (Ai - Ej - Mk) X85'!#REF!</definedName>
    <definedName name="PVC_D3_D2">'[3]Croisements (Ai - Ej - Mk) X85'!#REF!</definedName>
    <definedName name="PVC_Exp_Aut">'[3]Croisements (Ai - Ej - Mk) X85'!$D$24</definedName>
    <definedName name="PVC_M2_M1">'[3]Croisements (Ai - Ej - Mk) X85'!#REF!</definedName>
    <definedName name="PVC_M3_M2">'[3]Croisements (Ai - Ej - Mk) X85'!#REF!</definedName>
    <definedName name="PVC_Pri_Exp">'[3]Croisements (Ai - Ej - Mk) X85'!$D$37</definedName>
    <definedName name="PVC_Pri_plus_Pri">'[3]Croisements (Ai - Ej - Mk) X85'!$D$46</definedName>
    <definedName name="quitter_appli">[0]!quitter_appli</definedName>
    <definedName name="Ref_Peint">'[4]Réf Peinture'!$A$1:$F$65536</definedName>
    <definedName name="RESSORT">#REF!</definedName>
    <definedName name="RU">#REF!</definedName>
    <definedName name="SYNTHESEMIX">#REF!</definedName>
    <definedName name="SYNTHESEMIX_1">#REF!</definedName>
    <definedName name="SYNTHESEMIX_2">#REF!</definedName>
    <definedName name="SYNTHESEMIX_3">#REF!</definedName>
    <definedName name="SYNTHESEMIX_4">#REF!</definedName>
    <definedName name="SYNTHESEMIX_5">#REF!</definedName>
    <definedName name="teintes">'[5]Ref teintes'!$A$1:$F$65536</definedName>
    <definedName name="TOTGPAYS">#REF!</definedName>
    <definedName name="toto">#REF!</definedName>
    <definedName name="toto_1">#REF!</definedName>
    <definedName name="toto_2">#REF!</definedName>
    <definedName name="toto_3">#REF!</definedName>
    <definedName name="toto_4">#REF!</definedName>
    <definedName name="toto_5">#REF!</definedName>
    <definedName name="Type_Peint">[4]Type_Peinture!$A$1:$B$65536</definedName>
    <definedName name="u">[0]!u</definedName>
    <definedName name="V_BO">V_link!$M:$M</definedName>
    <definedName name="V_CG">V_link!$N:$N</definedName>
    <definedName name="V_CO">V_link!$G:$G</definedName>
    <definedName name="V_COD">V_link!$E:$E</definedName>
    <definedName name="V_CRO">V_link!$I:$I</definedName>
    <definedName name="V_CRO_HR">[6]V_link_HR!#REF!</definedName>
    <definedName name="V_DOL">V_link!$D:$D</definedName>
    <definedName name="V_FS">V_link!$K:$K</definedName>
    <definedName name="V_FSO">V_link!$J:$J</definedName>
    <definedName name="V_KW">V_link!$F:$F</definedName>
    <definedName name="V_LIB">V_link!$C:$C</definedName>
    <definedName name="V_LIB_HR">[6]V_link_HR!#REF!</definedName>
    <definedName name="V_MA">V_link!$O:$O</definedName>
    <definedName name="V_NO">#REF!</definedName>
    <definedName name="V_PO">V_link!$H:$H</definedName>
    <definedName name="V_POP">V_link!$W:$W</definedName>
    <definedName name="V_TP">#REF!</definedName>
    <definedName name="V_TRAN">V_link!$L:$L</definedName>
    <definedName name="V_TRO">V_link!$V:$V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3" l="1"/>
  <c r="I9" i="3"/>
  <c r="J9" i="3"/>
  <c r="K9" i="3"/>
  <c r="H10" i="3"/>
  <c r="I10" i="3"/>
  <c r="J10" i="3"/>
  <c r="K10" i="3"/>
  <c r="H11" i="3"/>
  <c r="I11" i="3"/>
  <c r="J11" i="3"/>
  <c r="K11" i="3"/>
  <c r="H12" i="3"/>
  <c r="I12" i="3"/>
  <c r="J12" i="3"/>
  <c r="K12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0" i="3"/>
  <c r="I20" i="3"/>
  <c r="J20" i="3"/>
  <c r="K20" i="3"/>
  <c r="H21" i="3"/>
  <c r="I21" i="3"/>
  <c r="J21" i="3"/>
  <c r="K21" i="3"/>
  <c r="H22" i="3"/>
  <c r="I22" i="3"/>
  <c r="J22" i="3"/>
  <c r="K22" i="3"/>
  <c r="H23" i="3"/>
  <c r="I23" i="3"/>
  <c r="J23" i="3"/>
  <c r="K23" i="3"/>
  <c r="H24" i="3"/>
  <c r="I24" i="3"/>
  <c r="J24" i="3"/>
  <c r="K24" i="3"/>
  <c r="H25" i="3"/>
  <c r="I25" i="3"/>
  <c r="J25" i="3"/>
  <c r="K25" i="3"/>
  <c r="H26" i="3"/>
  <c r="I26" i="3"/>
  <c r="J26" i="3"/>
  <c r="K26" i="3"/>
  <c r="H27" i="3"/>
  <c r="I27" i="3"/>
  <c r="J27" i="3"/>
  <c r="K27" i="3"/>
  <c r="H28" i="3"/>
  <c r="I28" i="3"/>
  <c r="J28" i="3"/>
  <c r="K28" i="3"/>
  <c r="H29" i="3"/>
  <c r="I29" i="3"/>
  <c r="J29" i="3"/>
  <c r="K29" i="3"/>
  <c r="H30" i="3"/>
  <c r="I30" i="3"/>
  <c r="J30" i="3"/>
  <c r="K30" i="3"/>
  <c r="H31" i="3"/>
  <c r="I31" i="3"/>
  <c r="J31" i="3"/>
  <c r="K31" i="3"/>
  <c r="H32" i="3"/>
  <c r="I32" i="3"/>
  <c r="J32" i="3"/>
  <c r="K32" i="3"/>
  <c r="H33" i="3"/>
  <c r="I33" i="3"/>
  <c r="J33" i="3"/>
  <c r="K33" i="3"/>
  <c r="H34" i="3"/>
  <c r="I34" i="3"/>
  <c r="J34" i="3"/>
  <c r="K34" i="3"/>
  <c r="H35" i="3"/>
  <c r="I35" i="3"/>
  <c r="J35" i="3"/>
  <c r="K35" i="3"/>
  <c r="H36" i="3"/>
  <c r="I36" i="3"/>
  <c r="J36" i="3"/>
  <c r="K36" i="3"/>
  <c r="H37" i="3"/>
  <c r="I37" i="3"/>
  <c r="J37" i="3"/>
  <c r="K37" i="3"/>
  <c r="H38" i="3"/>
  <c r="I38" i="3"/>
  <c r="J38" i="3"/>
  <c r="K38" i="3"/>
  <c r="H39" i="3"/>
  <c r="I39" i="3"/>
  <c r="J39" i="3"/>
  <c r="K39" i="3"/>
  <c r="H40" i="3"/>
  <c r="I40" i="3"/>
  <c r="J40" i="3"/>
  <c r="K40" i="3"/>
  <c r="H41" i="3"/>
  <c r="I41" i="3"/>
  <c r="J41" i="3"/>
  <c r="K41" i="3"/>
  <c r="H42" i="3"/>
  <c r="I42" i="3"/>
  <c r="J42" i="3"/>
  <c r="K42" i="3"/>
  <c r="H43" i="3"/>
  <c r="I43" i="3"/>
  <c r="J43" i="3"/>
  <c r="K43" i="3"/>
  <c r="H44" i="3"/>
  <c r="I44" i="3"/>
  <c r="J44" i="3"/>
  <c r="K44" i="3"/>
  <c r="H45" i="3"/>
  <c r="I45" i="3"/>
  <c r="J45" i="3"/>
  <c r="K45" i="3"/>
  <c r="H46" i="3"/>
  <c r="I46" i="3"/>
  <c r="J46" i="3"/>
  <c r="K46" i="3"/>
  <c r="H47" i="3"/>
  <c r="I47" i="3"/>
  <c r="J47" i="3"/>
  <c r="K47" i="3"/>
  <c r="H48" i="3"/>
  <c r="I48" i="3"/>
  <c r="J48" i="3"/>
  <c r="K48" i="3"/>
  <c r="I8" i="3"/>
  <c r="J8" i="3"/>
  <c r="K8" i="3"/>
  <c r="H8" i="3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8" i="1"/>
  <c r="B3" i="3" l="1"/>
  <c r="B4" i="3" l="1"/>
  <c r="B2" i="3" l="1"/>
  <c r="H33" i="2"/>
  <c r="G30" i="2"/>
  <c r="F30" i="2"/>
  <c r="E30" i="2"/>
  <c r="D30" i="2"/>
  <c r="B30" i="2"/>
  <c r="G29" i="2"/>
  <c r="F29" i="2"/>
  <c r="E29" i="2"/>
  <c r="D29" i="2"/>
  <c r="B29" i="2"/>
  <c r="B28" i="2"/>
  <c r="C27" i="2"/>
  <c r="B27" i="2"/>
  <c r="G25" i="2"/>
  <c r="F25" i="2"/>
  <c r="E25" i="2"/>
  <c r="D25" i="2"/>
  <c r="B25" i="2"/>
  <c r="G24" i="2"/>
  <c r="F24" i="2"/>
  <c r="E24" i="2"/>
  <c r="D24" i="2"/>
  <c r="B24" i="2"/>
  <c r="G23" i="2"/>
  <c r="F23" i="2"/>
  <c r="E23" i="2"/>
  <c r="D23" i="2"/>
  <c r="B23" i="2"/>
  <c r="B22" i="2"/>
  <c r="C21" i="2"/>
  <c r="B21" i="2"/>
  <c r="G19" i="2"/>
  <c r="F19" i="2"/>
  <c r="E19" i="2"/>
  <c r="D19" i="2"/>
  <c r="B19" i="2"/>
  <c r="G18" i="2"/>
  <c r="F18" i="2"/>
  <c r="E18" i="2"/>
  <c r="D18" i="2"/>
  <c r="B18" i="2"/>
  <c r="G17" i="2"/>
  <c r="F17" i="2"/>
  <c r="E17" i="2"/>
  <c r="D17" i="2"/>
  <c r="B17" i="2"/>
  <c r="G16" i="2"/>
  <c r="F16" i="2"/>
  <c r="E16" i="2"/>
  <c r="D16" i="2"/>
  <c r="B16" i="2"/>
  <c r="G15" i="2"/>
  <c r="F15" i="2"/>
  <c r="E15" i="2"/>
  <c r="D15" i="2"/>
  <c r="B15" i="2"/>
  <c r="B14" i="2"/>
  <c r="G13" i="2"/>
  <c r="F13" i="2"/>
  <c r="E13" i="2"/>
  <c r="D13" i="2"/>
  <c r="B13" i="2"/>
  <c r="B12" i="2"/>
  <c r="C11" i="2"/>
  <c r="B11" i="2"/>
  <c r="G9" i="2"/>
  <c r="F9" i="2"/>
  <c r="E9" i="2"/>
  <c r="D9" i="2"/>
  <c r="B9" i="2"/>
  <c r="G8" i="2"/>
  <c r="F8" i="2"/>
  <c r="E8" i="2"/>
  <c r="D8" i="2"/>
  <c r="B8" i="2"/>
  <c r="C6" i="2"/>
  <c r="B6" i="2"/>
  <c r="B5" i="2"/>
  <c r="B4" i="2"/>
  <c r="Z53" i="1"/>
  <c r="W53" i="1"/>
  <c r="Z52" i="1"/>
  <c r="W52" i="1"/>
  <c r="Z51" i="1"/>
  <c r="W51" i="1"/>
  <c r="Z50" i="1"/>
  <c r="W50" i="1"/>
  <c r="Z49" i="1"/>
  <c r="W49" i="1"/>
  <c r="Z48" i="1"/>
  <c r="W48" i="1"/>
  <c r="Z47" i="1"/>
  <c r="W47" i="1"/>
  <c r="Z46" i="1"/>
  <c r="W46" i="1"/>
  <c r="Z45" i="1"/>
  <c r="W45" i="1"/>
  <c r="Z44" i="1"/>
  <c r="W44" i="1"/>
  <c r="Z43" i="1"/>
  <c r="S29" i="1" s="1"/>
  <c r="W43" i="1"/>
  <c r="Z42" i="1"/>
  <c r="W42" i="1"/>
  <c r="I30" i="2"/>
  <c r="H30" i="2" s="1"/>
  <c r="I29" i="2"/>
  <c r="H29" i="2" s="1"/>
  <c r="I25" i="2"/>
  <c r="H25" i="2" s="1"/>
  <c r="I24" i="2"/>
  <c r="H24" i="2" s="1"/>
  <c r="I23" i="2"/>
  <c r="H23" i="2" s="1"/>
  <c r="I19" i="2"/>
  <c r="H19" i="2" s="1"/>
  <c r="I18" i="2"/>
  <c r="H18" i="2" s="1"/>
  <c r="I17" i="2"/>
  <c r="H17" i="2" s="1"/>
  <c r="I16" i="2"/>
  <c r="H16" i="2" s="1"/>
  <c r="I15" i="2"/>
  <c r="H15" i="2" s="1"/>
  <c r="I13" i="2"/>
  <c r="H13" i="2" s="1"/>
  <c r="I9" i="2"/>
  <c r="H9" i="2" s="1"/>
  <c r="I8" i="2"/>
  <c r="H8" i="2" s="1"/>
  <c r="C3" i="1"/>
  <c r="B3" i="2" s="1"/>
  <c r="S30" i="1" l="1"/>
  <c r="L25" i="3"/>
  <c r="R30" i="1"/>
  <c r="T30" i="1" s="1"/>
  <c r="U30" i="1" s="1"/>
  <c r="V30" i="1" s="1"/>
  <c r="X30" i="1" s="1"/>
  <c r="L8" i="3"/>
  <c r="L40" i="3"/>
  <c r="L42" i="3"/>
  <c r="L44" i="3"/>
  <c r="L45" i="3"/>
  <c r="L46" i="3"/>
  <c r="L47" i="3"/>
  <c r="L48" i="3"/>
  <c r="L10" i="3"/>
  <c r="L12" i="3"/>
  <c r="L14" i="3"/>
  <c r="L16" i="3"/>
  <c r="L18" i="3"/>
  <c r="L20" i="3"/>
  <c r="L22" i="3"/>
  <c r="L24" i="3"/>
  <c r="L26" i="3"/>
  <c r="L29" i="3"/>
  <c r="L31" i="3"/>
  <c r="L33" i="3"/>
  <c r="L35" i="3"/>
  <c r="L38" i="3"/>
  <c r="L39" i="3"/>
  <c r="L43" i="3"/>
  <c r="L41" i="3"/>
  <c r="L13" i="3"/>
  <c r="L15" i="3"/>
  <c r="L9" i="3"/>
  <c r="L11" i="3"/>
  <c r="L37" i="3"/>
  <c r="L17" i="3"/>
  <c r="L19" i="3"/>
  <c r="L21" i="3"/>
  <c r="L23" i="3"/>
  <c r="L27" i="3"/>
  <c r="L28" i="3"/>
  <c r="L30" i="3"/>
  <c r="L32" i="3"/>
  <c r="L34" i="3"/>
  <c r="L36" i="3"/>
  <c r="R29" i="1"/>
  <c r="T29" i="1" l="1"/>
  <c r="U29" i="1" s="1"/>
  <c r="V29" i="1" s="1"/>
  <c r="X29" i="1" s="1"/>
</calcChain>
</file>

<file path=xl/sharedStrings.xml><?xml version="1.0" encoding="utf-8"?>
<sst xmlns="http://schemas.openxmlformats.org/spreadsheetml/2006/main" count="253" uniqueCount="200">
  <si>
    <t>V_LIB</t>
  </si>
  <si>
    <t>V_COD</t>
  </si>
  <si>
    <t>V_KW</t>
  </si>
  <si>
    <t>V_CO</t>
  </si>
  <si>
    <t>V_PO</t>
  </si>
  <si>
    <t>V_CRO</t>
  </si>
  <si>
    <t>V_TRO</t>
  </si>
  <si>
    <t>V_POP</t>
  </si>
  <si>
    <t>X611VUVU</t>
  </si>
  <si>
    <t>RENAULT KANGOO EXPRESS</t>
  </si>
  <si>
    <t>LINK</t>
  </si>
  <si>
    <t>Model: KU2</t>
  </si>
  <si>
    <t>PVC TTC</t>
  </si>
  <si>
    <t>Kangoo Express COMPACT</t>
  </si>
  <si>
    <t>dužina vozila L0 - 3,9 m</t>
  </si>
  <si>
    <t>OSNOVA ZA</t>
  </si>
  <si>
    <t>ZNESEK</t>
  </si>
  <si>
    <t>CENA</t>
  </si>
  <si>
    <t>Verzije s dizelskim motorom</t>
  </si>
  <si>
    <t>TROSARINO</t>
  </si>
  <si>
    <t>% CO2</t>
  </si>
  <si>
    <t>% VRED</t>
  </si>
  <si>
    <t>% TROS</t>
  </si>
  <si>
    <t>TROS</t>
  </si>
  <si>
    <t>POPUST</t>
  </si>
  <si>
    <t>ZA KUPCA</t>
  </si>
  <si>
    <t>Compact dCi 75</t>
  </si>
  <si>
    <t>F GEN0 M7</t>
  </si>
  <si>
    <t>55 (75)</t>
  </si>
  <si>
    <t>Compact Energy dCi 75</t>
  </si>
  <si>
    <t>F GEN0 M7S</t>
  </si>
  <si>
    <t>Kangoo EXPRESS</t>
  </si>
  <si>
    <t>dužina vozila L1 - 4,3 m</t>
  </si>
  <si>
    <t>Verzije s benzinskim motorom</t>
  </si>
  <si>
    <t>Furgon Energy 1,2 Tce</t>
  </si>
  <si>
    <t>F CON1 M2</t>
  </si>
  <si>
    <t>85 (115)</t>
  </si>
  <si>
    <t>Furgon dCi 75</t>
  </si>
  <si>
    <t>F CON1 M7</t>
  </si>
  <si>
    <t>Furgon dCi 75 T</t>
  </si>
  <si>
    <t>F CON1 M7 T</t>
  </si>
  <si>
    <t>Furgon Energy dCi 75</t>
  </si>
  <si>
    <t>F CON1 M7S</t>
  </si>
  <si>
    <t>Furgon dCi 90 PRO+</t>
  </si>
  <si>
    <t>F CON1 M8</t>
  </si>
  <si>
    <t>66 (90)</t>
  </si>
  <si>
    <t>Furgon Energy dCi 90</t>
  </si>
  <si>
    <t>F CON1 M8S</t>
  </si>
  <si>
    <t>Kangoo Express MAXI FURGON</t>
  </si>
  <si>
    <t>dužina vozila L2 - 4,7 m</t>
  </si>
  <si>
    <t>Maxi furgon dCi 90 PRO+</t>
  </si>
  <si>
    <t>F CON2 M8</t>
  </si>
  <si>
    <t>Maxi furgon Energy dCi 90</t>
  </si>
  <si>
    <t>F CON2 M8S</t>
  </si>
  <si>
    <t>Maxi furgon dCi 110</t>
  </si>
  <si>
    <t>F CON2 M6</t>
  </si>
  <si>
    <t>80 (110)</t>
  </si>
  <si>
    <t>Kangoo Express MAXI PRODUŽENA KABINA</t>
  </si>
  <si>
    <t>Maxi produžena kabina dCi 90 PRO+</t>
  </si>
  <si>
    <t>F CON2MM8</t>
  </si>
  <si>
    <t>Maxi produžena kabina dCi 110</t>
  </si>
  <si>
    <t>F CON2MM6</t>
  </si>
  <si>
    <t>SRB - dodan transport, CRO kor. Opreme</t>
  </si>
  <si>
    <t>Kor. Na opcijah</t>
  </si>
  <si>
    <t>Ekonom. Dvig cen</t>
  </si>
  <si>
    <t>SRB - dvig cen verzij</t>
  </si>
  <si>
    <t>Kor.opc</t>
  </si>
  <si>
    <t>Kor. Na ser.opremi</t>
  </si>
  <si>
    <t>Tax Base in kn</t>
  </si>
  <si>
    <t>%</t>
  </si>
  <si>
    <t>Bencin</t>
  </si>
  <si>
    <t>Dizel</t>
  </si>
  <si>
    <t>0-90</t>
  </si>
  <si>
    <t>0-85</t>
  </si>
  <si>
    <t>100.000,01-150.000</t>
  </si>
  <si>
    <t>91-100</t>
  </si>
  <si>
    <t>86-100</t>
  </si>
  <si>
    <t>150.000,01-200.000</t>
  </si>
  <si>
    <t>101-110</t>
  </si>
  <si>
    <t>200.000,01-250.000</t>
  </si>
  <si>
    <t>111-120</t>
  </si>
  <si>
    <t>250.000,01-300.000</t>
  </si>
  <si>
    <t>121-130</t>
  </si>
  <si>
    <t>300.000,01-350.000</t>
  </si>
  <si>
    <t>131-140</t>
  </si>
  <si>
    <t>350.000,01-400.000</t>
  </si>
  <si>
    <t>141-160</t>
  </si>
  <si>
    <t>400.000,01-450.000</t>
  </si>
  <si>
    <t>161-180</t>
  </si>
  <si>
    <t>450.000,01-500.000</t>
  </si>
  <si>
    <t>181-200</t>
  </si>
  <si>
    <t xml:space="preserve">             500.000,01- </t>
  </si>
  <si>
    <t>201-225</t>
  </si>
  <si>
    <t>226-250</t>
  </si>
  <si>
    <t>251-300</t>
  </si>
  <si>
    <t>301-</t>
  </si>
  <si>
    <r>
      <rPr>
        <sz val="28"/>
        <rFont val="Renault Life Light"/>
        <family val="3"/>
      </rPr>
      <t xml:space="preserve">Renault </t>
    </r>
    <r>
      <rPr>
        <b/>
        <sz val="28"/>
        <rFont val="Renault Life Light"/>
        <family val="3"/>
      </rPr>
      <t>KANGOO EXPRESS</t>
    </r>
  </si>
  <si>
    <t>Prosječna 
mješovita
potrošnja
(l/100 km) *</t>
  </si>
  <si>
    <t>Kod</t>
  </si>
  <si>
    <t>kW (KS)</t>
  </si>
  <si>
    <t>Cijena
bez PDV</t>
  </si>
  <si>
    <t>Cijena
za kupca
s PDVom</t>
  </si>
  <si>
    <t>Produženo jamstvo</t>
  </si>
  <si>
    <t>Cijena
bez PDV-a</t>
  </si>
  <si>
    <t>Cijena
za kupca</t>
  </si>
  <si>
    <t>4 godine ili 150.000 km</t>
  </si>
  <si>
    <t>* Podaci o emisiji CO2 i potrošnji goriva su promjenjivi, ovisno o naručenim opcijama</t>
  </si>
  <si>
    <t>Legenda:</t>
  </si>
  <si>
    <t>Energy =&gt; Sustav Stop &amp; Start i Energy smart management sustav</t>
  </si>
  <si>
    <t>Verzije s oznakom PRO+ imaju veći komercijalni</t>
  </si>
  <si>
    <t>TCe =&gt; Turbo Control Efficiency</t>
  </si>
  <si>
    <t>popust</t>
  </si>
  <si>
    <t xml:space="preserve">T =&gt; Bubanj kočnice na stražnjim kotačima </t>
  </si>
  <si>
    <t xml:space="preserve">Cjenik vrijedi do objave novog cjenika. Renault Nissan Hrvatska zadržava mogućnost promjene informacija navedenih u cjeniku. </t>
  </si>
  <si>
    <t>Za detaljnije informacije obratite se ovlaštenom Renault koncesionaru.</t>
  </si>
  <si>
    <t>Cijene i opis opreme su informativni. Zadržavamo pravo na izmjene.</t>
  </si>
  <si>
    <t>RENAULT NISSAN HRVATSKA D.O.O., DIREKCIJA MARKETING</t>
  </si>
  <si>
    <t>O_LIB</t>
  </si>
  <si>
    <t>O_C1</t>
  </si>
  <si>
    <t>O_C2</t>
  </si>
  <si>
    <t>O_C3</t>
  </si>
  <si>
    <t>O_C4</t>
  </si>
  <si>
    <t>O_COD</t>
  </si>
  <si>
    <t>CRO</t>
  </si>
  <si>
    <t>O_CRO</t>
  </si>
  <si>
    <t xml:space="preserve">polinkano </t>
  </si>
  <si>
    <t>SIGURNOST</t>
  </si>
  <si>
    <t>ABLAV</t>
  </si>
  <si>
    <t>JAS34</t>
  </si>
  <si>
    <t>AIRBA2</t>
  </si>
  <si>
    <t>ALAR01</t>
  </si>
  <si>
    <t>RDPROX</t>
  </si>
  <si>
    <t>PARKIR</t>
  </si>
  <si>
    <t>PROJAB</t>
  </si>
  <si>
    <t>MAGL</t>
  </si>
  <si>
    <t>RV</t>
  </si>
  <si>
    <t>RB</t>
  </si>
  <si>
    <t>DPRPN</t>
  </si>
  <si>
    <t>INDIK</t>
  </si>
  <si>
    <t>UDOBNOST</t>
  </si>
  <si>
    <t>PK207</t>
  </si>
  <si>
    <t>CA</t>
  </si>
  <si>
    <t>FIPOU</t>
  </si>
  <si>
    <t>KLIMA FIL</t>
  </si>
  <si>
    <t>RET04</t>
  </si>
  <si>
    <t>LVILVE</t>
  </si>
  <si>
    <t>CSRGAC</t>
  </si>
  <si>
    <t>ADAC</t>
  </si>
  <si>
    <t>RACUN</t>
  </si>
  <si>
    <t>AVCACF</t>
  </si>
  <si>
    <t>PEPEL</t>
  </si>
  <si>
    <t>KOMUNIKACIJA</t>
  </si>
  <si>
    <t>RAD43A</t>
  </si>
  <si>
    <t>NAV3G5</t>
  </si>
  <si>
    <t>RAD49A</t>
  </si>
  <si>
    <t>TCU0G2</t>
  </si>
  <si>
    <t>MAPSUP</t>
  </si>
  <si>
    <t>NAV3G5 RAD49A
TCU0G2 MAPSUP</t>
  </si>
  <si>
    <t>VANJSKI IZGLED</t>
  </si>
  <si>
    <t>PK194</t>
  </si>
  <si>
    <t>PK08</t>
  </si>
  <si>
    <t>PK212</t>
  </si>
  <si>
    <t>QPA$MV</t>
  </si>
  <si>
    <t>ACCTC5</t>
  </si>
  <si>
    <t>ODB5 MAGL</t>
  </si>
  <si>
    <t>CLCVIT</t>
  </si>
  <si>
    <t>PREOST</t>
  </si>
  <si>
    <t>CLCPIV</t>
  </si>
  <si>
    <t>PASRAB</t>
  </si>
  <si>
    <t>CLCPIV PASRAB</t>
  </si>
  <si>
    <t>PLDCVF</t>
  </si>
  <si>
    <t>DESKLO</t>
  </si>
  <si>
    <t>PLGCT</t>
  </si>
  <si>
    <t>LKVLIM</t>
  </si>
  <si>
    <t>CUDFX</t>
  </si>
  <si>
    <t>CUGFX</t>
  </si>
  <si>
    <t>STST CUGFX</t>
  </si>
  <si>
    <t>PLCBO1</t>
  </si>
  <si>
    <t>SSPRPL</t>
  </si>
  <si>
    <t>HLIN01</t>
  </si>
  <si>
    <t>SGARMI</t>
  </si>
  <si>
    <t>PLCBO1 SSPRPL HLIN01 SGARMI</t>
  </si>
  <si>
    <t>PROVI2</t>
  </si>
  <si>
    <t>PROVI3</t>
  </si>
  <si>
    <t>CHAAUG</t>
  </si>
  <si>
    <t>PONOSI</t>
  </si>
  <si>
    <t>PRPRO</t>
  </si>
  <si>
    <t>PROSC2</t>
  </si>
  <si>
    <t>KTGREP</t>
  </si>
  <si>
    <t>PRIBOR</t>
  </si>
  <si>
    <t>BQFIXE</t>
  </si>
  <si>
    <t>SACSRA</t>
  </si>
  <si>
    <t>BQFIXE SACSRA</t>
  </si>
  <si>
    <t>PTANMO</t>
  </si>
  <si>
    <t>PTANMO HLIN01 SGARMI</t>
  </si>
  <si>
    <t>PKNR10</t>
  </si>
  <si>
    <t>FRDIS1</t>
  </si>
  <si>
    <r>
      <t>Emisija
CO</t>
    </r>
    <r>
      <rPr>
        <vertAlign val="subscript"/>
        <sz val="8"/>
        <rFont val="Renault Life"/>
      </rPr>
      <t>2</t>
    </r>
    <r>
      <rPr>
        <sz val="8"/>
        <rFont val="Renault Life"/>
      </rPr>
      <t xml:space="preserve">
(g/km) *</t>
    </r>
  </si>
  <si>
    <t>N° 10</t>
  </si>
  <si>
    <t>Datum: 01.10.2016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</si>
</sst>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n&quot;____"/>
    <numFmt numFmtId="165" formatCode="#,##0\ &quot;kn&quot;"/>
    <numFmt numFmtId="166" formatCode="__@"/>
    <numFmt numFmtId="167" formatCode="dd/mm/yyyy;@"/>
  </numFmts>
  <fonts count="39">
    <font>
      <sz val="8"/>
      <name val="Tahoma"/>
      <charset val="238"/>
    </font>
    <font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  <charset val="238"/>
    </font>
    <font>
      <sz val="8"/>
      <name val="Arial MT"/>
      <family val="2"/>
    </font>
    <font>
      <b/>
      <sz val="8"/>
      <name val="Tahoma"/>
      <family val="2"/>
      <charset val="238"/>
    </font>
    <font>
      <i/>
      <sz val="8"/>
      <name val="Tahoma"/>
      <family val="2"/>
      <charset val="238"/>
    </font>
    <font>
      <b/>
      <sz val="8"/>
      <color indexed="12"/>
      <name val="Tahoma"/>
      <family val="2"/>
    </font>
    <font>
      <sz val="8"/>
      <color indexed="12"/>
      <name val="Tahoma"/>
      <family val="2"/>
      <charset val="238"/>
    </font>
    <font>
      <sz val="8"/>
      <color indexed="12"/>
      <name val="Tahoma"/>
      <family val="2"/>
    </font>
    <font>
      <sz val="9"/>
      <name val="Arial MT"/>
      <family val="2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8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</font>
    <font>
      <sz val="8"/>
      <name val="Arial"/>
      <family val="2"/>
    </font>
    <font>
      <b/>
      <sz val="28"/>
      <name val="Renault Life Light"/>
      <family val="3"/>
    </font>
    <font>
      <sz val="28"/>
      <name val="Renault Life Light"/>
      <family val="3"/>
    </font>
    <font>
      <sz val="10"/>
      <name val="Times New Roman CE"/>
      <family val="1"/>
      <charset val="238"/>
    </font>
    <font>
      <sz val="7"/>
      <name val="Arial"/>
      <family val="2"/>
    </font>
    <font>
      <sz val="7"/>
      <name val="HelveticaNeueLT Com 47 LtCn"/>
      <charset val="238"/>
    </font>
    <font>
      <b/>
      <sz val="8"/>
      <name val="Arial"/>
      <family val="2"/>
    </font>
    <font>
      <b/>
      <sz val="9"/>
      <color indexed="12"/>
      <name val="Arial"/>
      <family val="2"/>
    </font>
    <font>
      <sz val="8"/>
      <name val="Arial CE"/>
      <charset val="238"/>
    </font>
    <font>
      <sz val="10"/>
      <name val="Arial CE"/>
      <family val="2"/>
      <charset val="238"/>
    </font>
    <font>
      <sz val="10"/>
      <name val="Comic Sans MS"/>
      <family val="4"/>
      <charset val="238"/>
    </font>
    <font>
      <sz val="8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9"/>
      <name val="Renault Life"/>
    </font>
    <font>
      <sz val="9"/>
      <name val="Renault Life"/>
    </font>
    <font>
      <sz val="8"/>
      <name val="Renault Life"/>
    </font>
    <font>
      <sz val="7"/>
      <name val="Renault Life"/>
    </font>
    <font>
      <i/>
      <sz val="8"/>
      <name val="Renault Life"/>
    </font>
    <font>
      <vertAlign val="subscript"/>
      <sz val="8"/>
      <name val="Renault Life"/>
    </font>
    <font>
      <u/>
      <sz val="8"/>
      <name val="Renault Life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20" fillId="0" borderId="0"/>
    <xf numFmtId="0" fontId="15" fillId="0" borderId="0"/>
    <xf numFmtId="0" fontId="27" fillId="0" borderId="0"/>
    <xf numFmtId="0" fontId="29" fillId="0" borderId="0"/>
    <xf numFmtId="0" fontId="3" fillId="0" borderId="0">
      <alignment vertical="top"/>
    </xf>
    <xf numFmtId="0" fontId="28" fillId="0" borderId="0"/>
    <xf numFmtId="0" fontId="3" fillId="0" borderId="0">
      <alignment vertical="top"/>
    </xf>
  </cellStyleXfs>
  <cellXfs count="2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14" fontId="0" fillId="2" borderId="1" xfId="0" applyNumberForma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6" fillId="3" borderId="0" xfId="0" applyFont="1" applyFill="1" applyAlignment="1">
      <alignment vertical="center"/>
    </xf>
    <xf numFmtId="1" fontId="0" fillId="0" borderId="0" xfId="1" applyNumberFormat="1" applyFont="1" applyAlignment="1">
      <alignment vertical="center"/>
    </xf>
    <xf numFmtId="0" fontId="0" fillId="3" borderId="6" xfId="0" applyFill="1" applyBorder="1" applyAlignment="1">
      <alignment vertical="center"/>
    </xf>
    <xf numFmtId="3" fontId="10" fillId="0" borderId="0" xfId="1" applyNumberFormat="1" applyFont="1" applyAlignment="1">
      <alignment horizontal="center" vertical="center"/>
    </xf>
    <xf numFmtId="0" fontId="5" fillId="5" borderId="0" xfId="1" quotePrefix="1" applyFont="1" applyFill="1" applyAlignment="1">
      <alignment horizontal="center" vertical="center"/>
    </xf>
    <xf numFmtId="0" fontId="5" fillId="6" borderId="0" xfId="1" quotePrefix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12" fillId="6" borderId="7" xfId="1" applyFont="1" applyFill="1" applyBorder="1" applyAlignment="1">
      <alignment horizontal="center" vertical="center"/>
    </xf>
    <xf numFmtId="0" fontId="12" fillId="6" borderId="8" xfId="1" applyFont="1" applyFill="1" applyBorder="1" applyAlignment="1">
      <alignment horizontal="center" vertical="center"/>
    </xf>
    <xf numFmtId="0" fontId="12" fillId="6" borderId="9" xfId="1" applyFont="1" applyFill="1" applyBorder="1" applyAlignment="1">
      <alignment horizontal="center" vertical="center"/>
    </xf>
    <xf numFmtId="0" fontId="13" fillId="5" borderId="7" xfId="1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2" fillId="6" borderId="10" xfId="1" applyFont="1" applyFill="1" applyBorder="1" applyAlignment="1">
      <alignment horizontal="right" vertical="center"/>
    </xf>
    <xf numFmtId="0" fontId="11" fillId="6" borderId="11" xfId="1" applyFont="1" applyFill="1" applyBorder="1" applyAlignment="1">
      <alignment horizontal="center" vertical="center"/>
    </xf>
    <xf numFmtId="4" fontId="14" fillId="6" borderId="12" xfId="1" applyNumberFormat="1" applyFont="1" applyFill="1" applyBorder="1" applyAlignment="1">
      <alignment horizontal="center" vertical="center"/>
    </xf>
    <xf numFmtId="0" fontId="12" fillId="6" borderId="13" xfId="1" applyFont="1" applyFill="1" applyBorder="1" applyAlignment="1">
      <alignment horizontal="center" vertical="center"/>
    </xf>
    <xf numFmtId="0" fontId="15" fillId="5" borderId="14" xfId="1" applyFont="1" applyFill="1" applyBorder="1" applyAlignment="1">
      <alignment horizontal="center" vertical="center"/>
    </xf>
    <xf numFmtId="0" fontId="13" fillId="5" borderId="12" xfId="1" applyFont="1" applyFill="1" applyBorder="1" applyAlignment="1">
      <alignment horizontal="center" vertical="center"/>
    </xf>
    <xf numFmtId="0" fontId="13" fillId="5" borderId="13" xfId="1" applyFont="1" applyFill="1" applyBorder="1" applyAlignment="1">
      <alignment horizontal="center" vertical="center"/>
    </xf>
    <xf numFmtId="0" fontId="15" fillId="3" borderId="14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2" fillId="6" borderId="11" xfId="1" applyFont="1" applyFill="1" applyBorder="1" applyAlignment="1">
      <alignment horizontal="right" vertical="center"/>
    </xf>
    <xf numFmtId="0" fontId="16" fillId="5" borderId="12" xfId="1" applyFont="1" applyFill="1" applyBorder="1" applyAlignment="1">
      <alignment horizontal="center" vertical="center"/>
    </xf>
    <xf numFmtId="0" fontId="16" fillId="3" borderId="12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right" vertical="center"/>
    </xf>
    <xf numFmtId="0" fontId="12" fillId="6" borderId="16" xfId="1" applyFont="1" applyFill="1" applyBorder="1" applyAlignment="1">
      <alignment horizontal="right" vertical="center"/>
    </xf>
    <xf numFmtId="4" fontId="14" fillId="6" borderId="17" xfId="1" applyNumberFormat="1" applyFont="1" applyFill="1" applyBorder="1" applyAlignment="1">
      <alignment horizontal="center" vertical="center"/>
    </xf>
    <xf numFmtId="0" fontId="12" fillId="6" borderId="18" xfId="1" applyFont="1" applyFill="1" applyBorder="1" applyAlignment="1">
      <alignment horizontal="center" vertical="center"/>
    </xf>
    <xf numFmtId="0" fontId="11" fillId="6" borderId="10" xfId="1" applyFont="1" applyFill="1" applyBorder="1" applyAlignment="1">
      <alignment vertical="center"/>
    </xf>
    <xf numFmtId="0" fontId="11" fillId="6" borderId="0" xfId="1" applyFont="1" applyFill="1" applyBorder="1" applyAlignment="1">
      <alignment vertical="center"/>
    </xf>
    <xf numFmtId="0" fontId="11" fillId="6" borderId="0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vertical="center"/>
    </xf>
    <xf numFmtId="0" fontId="11" fillId="6" borderId="19" xfId="1" applyFont="1" applyFill="1" applyBorder="1" applyAlignment="1">
      <alignment vertical="center"/>
    </xf>
    <xf numFmtId="0" fontId="11" fillId="6" borderId="19" xfId="1" applyFont="1" applyFill="1" applyBorder="1" applyAlignment="1">
      <alignment horizontal="center" vertical="center"/>
    </xf>
    <xf numFmtId="0" fontId="15" fillId="5" borderId="20" xfId="1" applyFont="1" applyFill="1" applyBorder="1" applyAlignment="1">
      <alignment horizontal="center" vertical="center"/>
    </xf>
    <xf numFmtId="0" fontId="16" fillId="5" borderId="17" xfId="1" applyFont="1" applyFill="1" applyBorder="1" applyAlignment="1">
      <alignment horizontal="center" vertical="center"/>
    </xf>
    <xf numFmtId="0" fontId="13" fillId="5" borderId="18" xfId="1" applyFont="1" applyFill="1" applyBorder="1" applyAlignment="1">
      <alignment horizontal="center" vertical="center"/>
    </xf>
    <xf numFmtId="0" fontId="15" fillId="3" borderId="20" xfId="1" applyFont="1" applyFill="1" applyBorder="1" applyAlignment="1">
      <alignment horizontal="center" vertical="center"/>
    </xf>
    <xf numFmtId="0" fontId="16" fillId="3" borderId="17" xfId="1" applyFont="1" applyFill="1" applyBorder="1" applyAlignment="1">
      <alignment horizontal="center" vertical="center"/>
    </xf>
    <xf numFmtId="0" fontId="13" fillId="3" borderId="18" xfId="1" applyFont="1" applyFill="1" applyBorder="1" applyAlignment="1">
      <alignment horizontal="center" vertical="center"/>
    </xf>
    <xf numFmtId="0" fontId="17" fillId="7" borderId="0" xfId="0" applyFont="1" applyFill="1" applyBorder="1"/>
    <xf numFmtId="0" fontId="17" fillId="0" borderId="0" xfId="0" applyFont="1" applyBorder="1"/>
    <xf numFmtId="0" fontId="18" fillId="0" borderId="0" xfId="1" applyFont="1" applyFill="1" applyBorder="1" applyAlignment="1">
      <alignment horizontal="left" vertical="center"/>
    </xf>
    <xf numFmtId="0" fontId="17" fillId="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64" fontId="17" fillId="7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7" borderId="0" xfId="0" applyFont="1" applyFill="1"/>
    <xf numFmtId="0" fontId="17" fillId="0" borderId="0" xfId="0" applyFont="1"/>
    <xf numFmtId="0" fontId="21" fillId="7" borderId="0" xfId="1" applyFont="1" applyFill="1" applyBorder="1"/>
    <xf numFmtId="0" fontId="21" fillId="0" borderId="0" xfId="1" applyFont="1"/>
    <xf numFmtId="0" fontId="21" fillId="7" borderId="0" xfId="1" applyFont="1" applyFill="1"/>
    <xf numFmtId="0" fontId="21" fillId="0" borderId="0" xfId="1" applyFont="1" applyBorder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7" fillId="3" borderId="2" xfId="0" applyFont="1" applyFill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2" borderId="5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vertical="center"/>
    </xf>
    <xf numFmtId="0" fontId="17" fillId="9" borderId="0" xfId="0" applyFont="1" applyFill="1" applyAlignment="1">
      <alignment vertical="center"/>
    </xf>
    <xf numFmtId="0" fontId="17" fillId="9" borderId="50" xfId="0" applyFont="1" applyFill="1" applyBorder="1" applyAlignment="1">
      <alignment vertical="center"/>
    </xf>
    <xf numFmtId="0" fontId="17" fillId="9" borderId="0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22" fillId="3" borderId="0" xfId="3" quotePrefix="1" applyFont="1" applyFill="1" applyBorder="1" applyAlignment="1">
      <alignment vertical="center"/>
    </xf>
    <xf numFmtId="0" fontId="21" fillId="10" borderId="36" xfId="3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5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50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32" fillId="0" borderId="0" xfId="2" applyNumberFormat="1" applyFont="1" applyFill="1" applyBorder="1" applyAlignment="1">
      <alignment vertical="center"/>
    </xf>
    <xf numFmtId="14" fontId="33" fillId="0" borderId="0" xfId="2" applyNumberFormat="1" applyFont="1" applyFill="1" applyBorder="1" applyAlignment="1">
      <alignment horizontal="left" vertical="center"/>
    </xf>
    <xf numFmtId="0" fontId="32" fillId="8" borderId="0" xfId="2" applyNumberFormat="1" applyFont="1" applyFill="1" applyBorder="1" applyAlignment="1">
      <alignment vertical="center"/>
    </xf>
    <xf numFmtId="0" fontId="34" fillId="0" borderId="0" xfId="2" applyNumberFormat="1" applyFont="1" applyFill="1" applyBorder="1" applyAlignment="1">
      <alignment horizontal="center" vertical="center"/>
    </xf>
    <xf numFmtId="0" fontId="33" fillId="0" borderId="0" xfId="2" applyNumberFormat="1" applyFont="1" applyFill="1" applyBorder="1" applyAlignment="1">
      <alignment vertical="center"/>
    </xf>
    <xf numFmtId="0" fontId="34" fillId="0" borderId="38" xfId="2" applyNumberFormat="1" applyFont="1" applyFill="1" applyBorder="1" applyAlignment="1">
      <alignment horizontal="center" vertical="center"/>
    </xf>
    <xf numFmtId="0" fontId="34" fillId="8" borderId="38" xfId="2" applyNumberFormat="1" applyFont="1" applyFill="1" applyBorder="1" applyAlignment="1">
      <alignment horizontal="center" vertical="center"/>
    </xf>
    <xf numFmtId="164" fontId="32" fillId="8" borderId="38" xfId="2" applyNumberFormat="1" applyFont="1" applyFill="1" applyBorder="1" applyAlignment="1">
      <alignment vertical="center"/>
    </xf>
    <xf numFmtId="0" fontId="34" fillId="8" borderId="47" xfId="2" applyNumberFormat="1" applyFont="1" applyFill="1" applyBorder="1" applyAlignment="1">
      <alignment horizontal="center" vertical="center"/>
    </xf>
    <xf numFmtId="164" fontId="32" fillId="8" borderId="47" xfId="2" applyNumberFormat="1" applyFont="1" applyFill="1" applyBorder="1" applyAlignment="1">
      <alignment vertical="center"/>
    </xf>
    <xf numFmtId="164" fontId="32" fillId="0" borderId="0" xfId="2" applyNumberFormat="1" applyFont="1" applyFill="1" applyBorder="1" applyAlignment="1">
      <alignment vertical="center"/>
    </xf>
    <xf numFmtId="164" fontId="33" fillId="0" borderId="0" xfId="2" applyNumberFormat="1" applyFont="1" applyFill="1" applyBorder="1" applyAlignment="1">
      <alignment vertical="center"/>
    </xf>
    <xf numFmtId="166" fontId="34" fillId="0" borderId="0" xfId="2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/>
    <xf numFmtId="0" fontId="34" fillId="0" borderId="0" xfId="0" applyFont="1" applyBorder="1" applyAlignment="1">
      <alignment vertical="center"/>
    </xf>
    <xf numFmtId="0" fontId="36" fillId="0" borderId="0" xfId="0" applyFont="1" applyFill="1" applyAlignment="1">
      <alignment vertical="center"/>
    </xf>
    <xf numFmtId="0" fontId="32" fillId="0" borderId="0" xfId="2" applyNumberFormat="1" applyFont="1" applyFill="1" applyBorder="1" applyAlignment="1">
      <alignment horizontal="center" vertical="center" wrapText="1"/>
    </xf>
    <xf numFmtId="0" fontId="32" fillId="0" borderId="0" xfId="2" applyNumberFormat="1" applyFont="1" applyFill="1" applyBorder="1" applyAlignment="1"/>
    <xf numFmtId="0" fontId="34" fillId="0" borderId="0" xfId="2" applyNumberFormat="1" applyFont="1" applyFill="1" applyBorder="1" applyAlignment="1">
      <alignment horizontal="center"/>
    </xf>
    <xf numFmtId="0" fontId="33" fillId="0" borderId="21" xfId="2" applyNumberFormat="1" applyFont="1" applyFill="1" applyBorder="1" applyAlignment="1">
      <alignment vertical="center"/>
    </xf>
    <xf numFmtId="0" fontId="34" fillId="0" borderId="22" xfId="2" applyNumberFormat="1" applyFont="1" applyFill="1" applyBorder="1" applyAlignment="1">
      <alignment horizontal="center" vertical="center"/>
    </xf>
    <xf numFmtId="0" fontId="34" fillId="0" borderId="23" xfId="2" applyNumberFormat="1" applyFont="1" applyFill="1" applyBorder="1" applyAlignment="1">
      <alignment horizontal="center" vertical="center"/>
    </xf>
    <xf numFmtId="164" fontId="32" fillId="0" borderId="23" xfId="2" applyNumberFormat="1" applyFont="1" applyFill="1" applyBorder="1" applyAlignment="1">
      <alignment vertical="center"/>
    </xf>
    <xf numFmtId="164" fontId="33" fillId="0" borderId="24" xfId="2" applyNumberFormat="1" applyFont="1" applyFill="1" applyBorder="1" applyAlignment="1">
      <alignment vertical="center"/>
    </xf>
    <xf numFmtId="0" fontId="33" fillId="8" borderId="25" xfId="2" applyNumberFormat="1" applyFont="1" applyFill="1" applyBorder="1" applyAlignment="1">
      <alignment vertical="center"/>
    </xf>
    <xf numFmtId="0" fontId="34" fillId="8" borderId="26" xfId="2" applyNumberFormat="1" applyFont="1" applyFill="1" applyBorder="1" applyAlignment="1">
      <alignment horizontal="center" vertical="center"/>
    </xf>
    <xf numFmtId="0" fontId="34" fillId="8" borderId="27" xfId="2" applyNumberFormat="1" applyFont="1" applyFill="1" applyBorder="1" applyAlignment="1">
      <alignment horizontal="center" vertical="center"/>
    </xf>
    <xf numFmtId="164" fontId="32" fillId="8" borderId="27" xfId="2" applyNumberFormat="1" applyFont="1" applyFill="1" applyBorder="1" applyAlignment="1">
      <alignment vertical="center"/>
    </xf>
    <xf numFmtId="164" fontId="33" fillId="8" borderId="28" xfId="2" applyNumberFormat="1" applyFont="1" applyFill="1" applyBorder="1" applyAlignment="1">
      <alignment vertical="center"/>
    </xf>
    <xf numFmtId="0" fontId="33" fillId="8" borderId="0" xfId="2" applyNumberFormat="1" applyFont="1" applyFill="1" applyBorder="1" applyAlignment="1">
      <alignment vertical="center"/>
    </xf>
    <xf numFmtId="0" fontId="34" fillId="8" borderId="0" xfId="2" applyNumberFormat="1" applyFont="1" applyFill="1" applyBorder="1" applyAlignment="1">
      <alignment horizontal="center" vertical="center"/>
    </xf>
    <xf numFmtId="164" fontId="32" fillId="8" borderId="0" xfId="2" applyNumberFormat="1" applyFont="1" applyFill="1" applyBorder="1" applyAlignment="1">
      <alignment vertical="center"/>
    </xf>
    <xf numFmtId="164" fontId="33" fillId="8" borderId="0" xfId="2" applyNumberFormat="1" applyFont="1" applyFill="1" applyBorder="1" applyAlignment="1">
      <alignment vertical="center"/>
    </xf>
    <xf numFmtId="0" fontId="36" fillId="8" borderId="0" xfId="0" applyFont="1" applyFill="1" applyAlignment="1">
      <alignment horizontal="left" vertical="center"/>
    </xf>
    <xf numFmtId="0" fontId="33" fillId="0" borderId="4" xfId="2" applyNumberFormat="1" applyFont="1" applyFill="1" applyBorder="1" applyAlignment="1">
      <alignment vertical="center"/>
    </xf>
    <xf numFmtId="0" fontId="34" fillId="8" borderId="29" xfId="2" applyNumberFormat="1" applyFont="1" applyFill="1" applyBorder="1" applyAlignment="1">
      <alignment horizontal="center" vertical="center"/>
    </xf>
    <xf numFmtId="0" fontId="34" fillId="8" borderId="30" xfId="2" applyNumberFormat="1" applyFont="1" applyFill="1" applyBorder="1" applyAlignment="1">
      <alignment horizontal="center" vertical="center"/>
    </xf>
    <xf numFmtId="164" fontId="32" fillId="8" borderId="30" xfId="2" applyNumberFormat="1" applyFont="1" applyFill="1" applyBorder="1" applyAlignment="1">
      <alignment vertical="center"/>
    </xf>
    <xf numFmtId="164" fontId="33" fillId="8" borderId="31" xfId="2" applyNumberFormat="1" applyFont="1" applyFill="1" applyBorder="1" applyAlignment="1">
      <alignment vertical="center"/>
    </xf>
    <xf numFmtId="0" fontId="33" fillId="0" borderId="32" xfId="2" applyNumberFormat="1" applyFont="1" applyFill="1" applyBorder="1" applyAlignment="1">
      <alignment vertical="center"/>
    </xf>
    <xf numFmtId="0" fontId="34" fillId="8" borderId="33" xfId="2" applyNumberFormat="1" applyFont="1" applyFill="1" applyBorder="1" applyAlignment="1">
      <alignment horizontal="center" vertical="center"/>
    </xf>
    <xf numFmtId="0" fontId="34" fillId="8" borderId="34" xfId="2" applyNumberFormat="1" applyFont="1" applyFill="1" applyBorder="1" applyAlignment="1">
      <alignment horizontal="center" vertical="center"/>
    </xf>
    <xf numFmtId="164" fontId="32" fillId="8" borderId="34" xfId="2" applyNumberFormat="1" applyFont="1" applyFill="1" applyBorder="1" applyAlignment="1">
      <alignment vertical="center"/>
    </xf>
    <xf numFmtId="164" fontId="33" fillId="8" borderId="35" xfId="2" applyNumberFormat="1" applyFont="1" applyFill="1" applyBorder="1" applyAlignment="1">
      <alignment vertical="center"/>
    </xf>
    <xf numFmtId="0" fontId="33" fillId="0" borderId="36" xfId="2" applyNumberFormat="1" applyFont="1" applyFill="1" applyBorder="1" applyAlignment="1">
      <alignment vertical="center"/>
    </xf>
    <xf numFmtId="0" fontId="34" fillId="8" borderId="37" xfId="2" applyNumberFormat="1" applyFont="1" applyFill="1" applyBorder="1" applyAlignment="1">
      <alignment horizontal="center" vertical="center"/>
    </xf>
    <xf numFmtId="164" fontId="33" fillId="8" borderId="39" xfId="2" applyNumberFormat="1" applyFont="1" applyFill="1" applyBorder="1" applyAlignment="1">
      <alignment vertical="center"/>
    </xf>
    <xf numFmtId="0" fontId="33" fillId="0" borderId="40" xfId="2" applyNumberFormat="1" applyFont="1" applyFill="1" applyBorder="1" applyAlignment="1">
      <alignment vertical="center"/>
    </xf>
    <xf numFmtId="0" fontId="34" fillId="8" borderId="41" xfId="2" applyNumberFormat="1" applyFont="1" applyFill="1" applyBorder="1" applyAlignment="1">
      <alignment horizontal="center" vertical="center"/>
    </xf>
    <xf numFmtId="0" fontId="34" fillId="8" borderId="42" xfId="2" applyNumberFormat="1" applyFont="1" applyFill="1" applyBorder="1" applyAlignment="1">
      <alignment horizontal="center" vertical="center"/>
    </xf>
    <xf numFmtId="0" fontId="34" fillId="0" borderId="42" xfId="2" applyNumberFormat="1" applyFont="1" applyFill="1" applyBorder="1" applyAlignment="1">
      <alignment horizontal="center" vertical="center"/>
    </xf>
    <xf numFmtId="164" fontId="32" fillId="8" borderId="42" xfId="2" applyNumberFormat="1" applyFont="1" applyFill="1" applyBorder="1" applyAlignment="1">
      <alignment vertical="center"/>
    </xf>
    <xf numFmtId="164" fontId="33" fillId="8" borderId="43" xfId="2" applyNumberFormat="1" applyFont="1" applyFill="1" applyBorder="1" applyAlignment="1">
      <alignment vertical="center"/>
    </xf>
    <xf numFmtId="0" fontId="34" fillId="0" borderId="27" xfId="2" applyNumberFormat="1" applyFont="1" applyFill="1" applyBorder="1" applyAlignment="1">
      <alignment horizontal="center" vertical="center"/>
    </xf>
    <xf numFmtId="0" fontId="34" fillId="8" borderId="0" xfId="2" applyFont="1" applyFill="1" applyBorder="1" applyAlignment="1">
      <alignment vertical="top"/>
    </xf>
    <xf numFmtId="0" fontId="34" fillId="8" borderId="22" xfId="2" applyNumberFormat="1" applyFont="1" applyFill="1" applyBorder="1" applyAlignment="1">
      <alignment horizontal="center" vertical="center"/>
    </xf>
    <xf numFmtId="0" fontId="34" fillId="8" borderId="23" xfId="2" applyNumberFormat="1" applyFont="1" applyFill="1" applyBorder="1" applyAlignment="1">
      <alignment horizontal="center" vertical="center"/>
    </xf>
    <xf numFmtId="164" fontId="32" fillId="8" borderId="23" xfId="2" applyNumberFormat="1" applyFont="1" applyFill="1" applyBorder="1" applyAlignment="1">
      <alignment vertical="center"/>
    </xf>
    <xf numFmtId="164" fontId="33" fillId="8" borderId="24" xfId="2" applyNumberFormat="1" applyFont="1" applyFill="1" applyBorder="1" applyAlignment="1">
      <alignment vertical="center"/>
    </xf>
    <xf numFmtId="0" fontId="33" fillId="8" borderId="1" xfId="2" applyNumberFormat="1" applyFont="1" applyFill="1" applyBorder="1" applyAlignment="1">
      <alignment vertical="center"/>
    </xf>
    <xf numFmtId="0" fontId="34" fillId="8" borderId="11" xfId="2" applyNumberFormat="1" applyFont="1" applyFill="1" applyBorder="1" applyAlignment="1">
      <alignment horizontal="center" vertical="center"/>
    </xf>
    <xf numFmtId="0" fontId="34" fillId="8" borderId="12" xfId="2" applyNumberFormat="1" applyFont="1" applyFill="1" applyBorder="1" applyAlignment="1">
      <alignment horizontal="center" vertical="center"/>
    </xf>
    <xf numFmtId="164" fontId="32" fillId="8" borderId="12" xfId="2" applyNumberFormat="1" applyFont="1" applyFill="1" applyBorder="1" applyAlignment="1">
      <alignment vertical="center"/>
    </xf>
    <xf numFmtId="164" fontId="33" fillId="8" borderId="44" xfId="2" applyNumberFormat="1" applyFont="1" applyFill="1" applyBorder="1" applyAlignment="1">
      <alignment vertical="center"/>
    </xf>
    <xf numFmtId="0" fontId="33" fillId="8" borderId="45" xfId="2" applyNumberFormat="1" applyFont="1" applyFill="1" applyBorder="1" applyAlignment="1">
      <alignment vertical="center"/>
    </xf>
    <xf numFmtId="0" fontId="34" fillId="8" borderId="46" xfId="2" applyNumberFormat="1" applyFont="1" applyFill="1" applyBorder="1" applyAlignment="1">
      <alignment horizontal="center" vertical="center"/>
    </xf>
    <xf numFmtId="164" fontId="33" fillId="8" borderId="48" xfId="2" applyNumberFormat="1" applyFont="1" applyFill="1" applyBorder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3" fillId="0" borderId="45" xfId="2" applyNumberFormat="1" applyFont="1" applyFill="1" applyBorder="1" applyAlignment="1">
      <alignment vertical="center"/>
    </xf>
    <xf numFmtId="0" fontId="34" fillId="0" borderId="46" xfId="2" applyNumberFormat="1" applyFont="1" applyFill="1" applyBorder="1" applyAlignment="1">
      <alignment horizontal="center" vertical="center"/>
    </xf>
    <xf numFmtId="0" fontId="34" fillId="0" borderId="47" xfId="2" applyNumberFormat="1" applyFont="1" applyFill="1" applyBorder="1" applyAlignment="1">
      <alignment horizontal="center" vertical="center"/>
    </xf>
    <xf numFmtId="164" fontId="32" fillId="0" borderId="47" xfId="2" applyNumberFormat="1" applyFont="1" applyFill="1" applyBorder="1" applyAlignment="1">
      <alignment vertical="center"/>
    </xf>
    <xf numFmtId="164" fontId="33" fillId="0" borderId="48" xfId="2" applyNumberFormat="1" applyFont="1" applyFill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0" fontId="32" fillId="0" borderId="30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3" fillId="0" borderId="4" xfId="0" applyFont="1" applyFill="1" applyBorder="1" applyAlignment="1">
      <alignment vertical="center"/>
    </xf>
    <xf numFmtId="165" fontId="32" fillId="0" borderId="30" xfId="0" applyNumberFormat="1" applyFont="1" applyFill="1" applyBorder="1" applyAlignment="1">
      <alignment horizontal="center" vertical="center"/>
    </xf>
    <xf numFmtId="165" fontId="33" fillId="0" borderId="5" xfId="0" applyNumberFormat="1" applyFont="1" applyFill="1" applyBorder="1" applyAlignment="1">
      <alignment horizontal="center" vertical="center"/>
    </xf>
    <xf numFmtId="0" fontId="34" fillId="0" borderId="0" xfId="2" applyNumberFormat="1" applyFont="1" applyFill="1" applyBorder="1" applyAlignment="1">
      <alignment vertical="center"/>
    </xf>
    <xf numFmtId="166" fontId="38" fillId="8" borderId="0" xfId="2" applyNumberFormat="1" applyFont="1" applyFill="1" applyBorder="1" applyAlignment="1">
      <alignment vertical="center"/>
    </xf>
    <xf numFmtId="0" fontId="34" fillId="8" borderId="0" xfId="0" applyFont="1" applyFill="1" applyBorder="1" applyAlignment="1">
      <alignment vertical="center"/>
    </xf>
    <xf numFmtId="166" fontId="34" fillId="8" borderId="0" xfId="2" applyNumberFormat="1" applyFont="1" applyFill="1" applyBorder="1" applyAlignment="1">
      <alignment vertical="center"/>
    </xf>
    <xf numFmtId="0" fontId="34" fillId="8" borderId="0" xfId="0" applyNumberFormat="1" applyFont="1" applyFill="1" applyBorder="1"/>
    <xf numFmtId="0" fontId="34" fillId="8" borderId="0" xfId="2" applyNumberFormat="1" applyFont="1" applyFill="1" applyBorder="1" applyAlignment="1">
      <alignment vertical="center"/>
    </xf>
    <xf numFmtId="0" fontId="35" fillId="8" borderId="0" xfId="2" applyNumberFormat="1" applyFont="1" applyFill="1" applyBorder="1" applyAlignment="1">
      <alignment horizontal="left" vertical="center"/>
    </xf>
    <xf numFmtId="0" fontId="35" fillId="8" borderId="0" xfId="2" applyNumberFormat="1" applyFont="1" applyFill="1" applyBorder="1" applyAlignment="1">
      <alignment vertical="top" wrapText="1"/>
    </xf>
    <xf numFmtId="0" fontId="35" fillId="0" borderId="0" xfId="1" applyFont="1"/>
    <xf numFmtId="0" fontId="35" fillId="0" borderId="0" xfId="2" applyNumberFormat="1" applyFont="1" applyFill="1" applyBorder="1" applyAlignment="1">
      <alignment horizontal="left" vertical="center"/>
    </xf>
    <xf numFmtId="0" fontId="35" fillId="0" borderId="0" xfId="2" applyNumberFormat="1" applyFont="1" applyFill="1" applyBorder="1" applyAlignment="1">
      <alignment vertical="center"/>
    </xf>
    <xf numFmtId="0" fontId="35" fillId="0" borderId="0" xfId="1" applyFont="1" applyBorder="1" applyAlignment="1">
      <alignment horizontal="left" vertical="center"/>
    </xf>
    <xf numFmtId="0" fontId="35" fillId="0" borderId="0" xfId="1" applyFont="1" applyBorder="1"/>
    <xf numFmtId="0" fontId="35" fillId="0" borderId="49" xfId="1" applyFont="1" applyBorder="1" applyAlignment="1">
      <alignment horizontal="left" vertical="center"/>
    </xf>
    <xf numFmtId="0" fontId="35" fillId="0" borderId="49" xfId="1" applyFont="1" applyBorder="1"/>
    <xf numFmtId="14" fontId="1" fillId="3" borderId="0" xfId="0" applyNumberFormat="1" applyFont="1" applyFill="1" applyBorder="1" applyAlignment="1">
      <alignment vertical="center"/>
    </xf>
    <xf numFmtId="14" fontId="17" fillId="3" borderId="2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4" fillId="0" borderId="0" xfId="2" applyNumberFormat="1" applyFont="1" applyFill="1" applyBorder="1" applyAlignment="1">
      <alignment horizontal="center" wrapText="1"/>
    </xf>
    <xf numFmtId="0" fontId="34" fillId="0" borderId="0" xfId="0" applyFont="1" applyFill="1" applyBorder="1" applyAlignment="1"/>
    <xf numFmtId="167" fontId="17" fillId="2" borderId="1" xfId="0" applyNumberFormat="1" applyFont="1" applyFill="1" applyBorder="1" applyAlignment="1">
      <alignment horizontal="center" vertical="center"/>
    </xf>
    <xf numFmtId="167" fontId="17" fillId="2" borderId="0" xfId="0" applyNumberFormat="1" applyFont="1" applyFill="1" applyBorder="1" applyAlignment="1">
      <alignment horizontal="center" vertical="center"/>
    </xf>
    <xf numFmtId="167" fontId="17" fillId="2" borderId="2" xfId="0" applyNumberFormat="1" applyFont="1" applyFill="1" applyBorder="1" applyAlignment="1">
      <alignment horizontal="center" vertical="center"/>
    </xf>
  </cellXfs>
  <cellStyles count="9">
    <cellStyle name="AutoFormat-Optionen" xfId="1" xr:uid="{00000000-0005-0000-0000-000000000000}"/>
    <cellStyle name="Navadno 15" xfId="5" xr:uid="{00000000-0005-0000-0000-000001000000}"/>
    <cellStyle name="Navadno 3 2" xfId="8" xr:uid="{00000000-0005-0000-0000-000002000000}"/>
    <cellStyle name="Navadno 6" xfId="6" xr:uid="{00000000-0005-0000-0000-000003000000}"/>
    <cellStyle name="Navadno_Cenik_Twingo_maj10" xfId="4" xr:uid="{00000000-0005-0000-0000-000004000000}"/>
    <cellStyle name="Normal 3 4" xfId="7" xr:uid="{00000000-0005-0000-0000-00000B000000}"/>
    <cellStyle name="Normal_D_Mozne verzije lansiranje" xfId="2" xr:uid="{00000000-0005-0000-0000-00000C000000}"/>
    <cellStyle name="Normal_Megane BERLINE Z" xfId="3" xr:uid="{00000000-0005-0000-0000-00000E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34</xdr:row>
      <xdr:rowOff>123825</xdr:rowOff>
    </xdr:from>
    <xdr:to>
      <xdr:col>6</xdr:col>
      <xdr:colOff>142875</xdr:colOff>
      <xdr:row>35</xdr:row>
      <xdr:rowOff>114300</xdr:rowOff>
    </xdr:to>
    <xdr:pic>
      <xdr:nvPicPr>
        <xdr:cNvPr id="2" name="Slika 3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03" t="64072" r="68204" b="20782"/>
        <a:stretch>
          <a:fillRect/>
        </a:stretch>
      </xdr:blipFill>
      <xdr:spPr bwMode="auto">
        <a:xfrm>
          <a:off x="4924425" y="8134350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amset\home3$\WINDOWS\TEMP\http:\webmail.renault.fr\wms02\attach\Def%20Produit%20X85%2021-12-01.xls%3fsid=bu9bq3hb5p8t5rq3&amp;mbox=INBOX&amp;charset=escaped_unicode&amp;uid=50&amp;number=2&amp;filename=Def%20Produit%20X85%2021-12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wosret\MyShared1$\LocalData\ar00287\Desktop\Ceniki_urejeni\CRO\CRO%20Cenik%20Kangoo%20Express%20-%20201607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amset\home3$\WINDOWS\TEMP\%05%3fhttp:\webmail.renault.fr\wms02\attach\Def%20Produit%20X85%2021-12-01.xls%3fsid=bu9bq3hb5p8t5rq3&amp;mbox=INBOX&amp;charset=escaped_unicode&amp;uid=50&amp;number=2&amp;filename=Def%20Produit%20X85%2021-12-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int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ches%20Gammes\Laguna_X74\Bk7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kong\raid\RNS_PUBLIC\COMMON\05_Marketing\SYSTEM%20TARIF\01_SLO\SLO%20CENIKI\20150501\A,B,D,E\Print%20ceniki%20SLO%20APR\Print%20CRO%20Cenik%20Novi%20Espace%20-%2020150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wosret\MyShared1$\ar23549\MyShared\RNSI_02_DM\02_1_Secured\02_1_01_System_tarif\3_CRO\1_CRO%20TDM\20161001%20-%20new.koef.marge\LCV\20160920\20160920_POB$X612VUVU_vers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wosret\MyShared1$\ar23549\MyShared\RNSI_02_DM\02_1_Secured\02_1_01_System_tarif\3_CRO\1_CRO%20TDM\20161001%20-%20new.koef.marge\LCV\20160920\20160920_POB$X612VUVU_op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isements (Ai - Ej - Mk) X85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link"/>
      <sheetName val="V_HR"/>
      <sheetName val="V_FS"/>
      <sheetName val="V_BO"/>
      <sheetName val="V_CG"/>
      <sheetName val="V_MA"/>
      <sheetName val="O_link"/>
      <sheetName val="O_HR"/>
      <sheetName val="O_FS"/>
      <sheetName val="O_BO"/>
      <sheetName val="O_CG"/>
      <sheetName val="O_MA"/>
      <sheetName val="oprema"/>
      <sheetName val="Teh.kar."/>
      <sheetName val="Teh.kar. (2)"/>
      <sheetName val="HR DO KU2 Express"/>
      <sheetName val="HR DO KU2 Compact"/>
      <sheetName val="ADEX - KU2 Express"/>
      <sheetName val="ADEX - KU2 Compact"/>
    </sheetNames>
    <sheetDataSet>
      <sheetData sheetId="0">
        <row r="1">
          <cell r="C1" t="str">
            <v>V_LIB</v>
          </cell>
        </row>
        <row r="2">
          <cell r="C2" t="str">
            <v>RENAULT KANGOO EXPRESS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G1" t="str">
            <v>O_COD</v>
          </cell>
        </row>
        <row r="6">
          <cell r="G6" t="str">
            <v xml:space="preserve">polinkano </v>
          </cell>
        </row>
        <row r="7">
          <cell r="G7">
            <v>0</v>
          </cell>
        </row>
        <row r="8">
          <cell r="G8" t="str">
            <v>JAS34</v>
          </cell>
        </row>
        <row r="9">
          <cell r="G9" t="str">
            <v>AIRBA2</v>
          </cell>
        </row>
        <row r="10">
          <cell r="G10" t="str">
            <v>ALAR01</v>
          </cell>
        </row>
        <row r="11">
          <cell r="G11" t="str">
            <v>PARKIR</v>
          </cell>
        </row>
        <row r="12">
          <cell r="G12" t="str">
            <v>MAGL</v>
          </cell>
        </row>
        <row r="13">
          <cell r="G13" t="str">
            <v>RB</v>
          </cell>
        </row>
        <row r="14">
          <cell r="G14" t="str">
            <v>INDIK</v>
          </cell>
        </row>
        <row r="15">
          <cell r="G15">
            <v>0</v>
          </cell>
        </row>
        <row r="16">
          <cell r="G16" t="str">
            <v>PK207</v>
          </cell>
        </row>
        <row r="17">
          <cell r="G17" t="str">
            <v>KLIMA FIL</v>
          </cell>
        </row>
        <row r="18">
          <cell r="G18" t="str">
            <v>RET04</v>
          </cell>
        </row>
        <row r="19">
          <cell r="G19" t="str">
            <v>LVILVE</v>
          </cell>
        </row>
        <row r="20">
          <cell r="G20" t="str">
            <v>CSRGAC</v>
          </cell>
        </row>
        <row r="21">
          <cell r="G21" t="str">
            <v>RACUN</v>
          </cell>
        </row>
        <row r="22">
          <cell r="G22" t="str">
            <v>PEPEL</v>
          </cell>
        </row>
        <row r="23">
          <cell r="G23">
            <v>0</v>
          </cell>
        </row>
        <row r="24">
          <cell r="G24" t="str">
            <v>RAD43A</v>
          </cell>
        </row>
        <row r="25">
          <cell r="G25" t="str">
            <v>NAV3G5 RAD49A
TCU0G2 MAPSUP</v>
          </cell>
        </row>
        <row r="26">
          <cell r="G26">
            <v>0</v>
          </cell>
        </row>
        <row r="27">
          <cell r="G27" t="str">
            <v>PK194</v>
          </cell>
        </row>
        <row r="28">
          <cell r="G28" t="str">
            <v>PK08</v>
          </cell>
        </row>
        <row r="29">
          <cell r="G29" t="str">
            <v>PK212</v>
          </cell>
        </row>
        <row r="31">
          <cell r="G31" t="str">
            <v>ODB5 MAGL</v>
          </cell>
        </row>
        <row r="32">
          <cell r="G32" t="str">
            <v>PREOST</v>
          </cell>
        </row>
        <row r="33">
          <cell r="G33" t="str">
            <v>CLCPIV PASRAB</v>
          </cell>
        </row>
        <row r="34">
          <cell r="G34" t="str">
            <v>DESKLO</v>
          </cell>
        </row>
        <row r="35">
          <cell r="G35" t="str">
            <v>LKVLIM</v>
          </cell>
        </row>
        <row r="36">
          <cell r="G36" t="str">
            <v>STST CUGFX</v>
          </cell>
        </row>
        <row r="37">
          <cell r="G37" t="str">
            <v>PLCBO1 SSPRPL HLIN01 SGARMI</v>
          </cell>
        </row>
        <row r="38">
          <cell r="G38" t="str">
            <v>PROVI2</v>
          </cell>
        </row>
        <row r="39">
          <cell r="G39" t="str">
            <v>PROVI3</v>
          </cell>
        </row>
        <row r="40">
          <cell r="G40" t="str">
            <v>PONOSI</v>
          </cell>
        </row>
        <row r="41">
          <cell r="G41" t="str">
            <v>PRPRO</v>
          </cell>
        </row>
        <row r="42">
          <cell r="G42" t="str">
            <v>PROSC2</v>
          </cell>
        </row>
        <row r="43">
          <cell r="G43" t="str">
            <v>PRIBOR</v>
          </cell>
        </row>
        <row r="44">
          <cell r="G44" t="str">
            <v>BQFIXE SACSRA</v>
          </cell>
        </row>
        <row r="45">
          <cell r="G45" t="str">
            <v>PTANMO HLIN01 SGARMI</v>
          </cell>
        </row>
        <row r="46">
          <cell r="G46" t="str">
            <v>PKNR10</v>
          </cell>
        </row>
        <row r="47">
          <cell r="G47" t="str">
            <v>FRDIS1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isements (Ai - Ej - Mk) X85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Peinture"/>
      <sheetName val="Réf Peinture"/>
      <sheetName val="Version Prix"/>
    </sheetNames>
    <sheetDataSet>
      <sheetData sheetId="0">
        <row r="1">
          <cell r="A1" t="str">
            <v>C_type</v>
          </cell>
          <cell r="B1" t="str">
            <v>Type</v>
          </cell>
        </row>
        <row r="2">
          <cell r="A2" t="str">
            <v>*</v>
          </cell>
          <cell r="B2" t="str">
            <v>Opaque</v>
          </cell>
        </row>
        <row r="3">
          <cell r="A3" t="str">
            <v>**</v>
          </cell>
          <cell r="B3" t="str">
            <v>Métalisée vernie</v>
          </cell>
        </row>
        <row r="4">
          <cell r="A4" t="str">
            <v>***</v>
          </cell>
          <cell r="B4" t="str">
            <v>Nacrée</v>
          </cell>
        </row>
        <row r="5">
          <cell r="A5" t="str">
            <v>TE</v>
          </cell>
          <cell r="B5" t="str">
            <v>Teinte à effets</v>
          </cell>
        </row>
      </sheetData>
      <sheetData sheetId="1">
        <row r="1">
          <cell r="A1" t="str">
            <v>Code</v>
          </cell>
          <cell r="B1" t="str">
            <v>COULEUR</v>
          </cell>
          <cell r="C1" t="str">
            <v>c_Type</v>
          </cell>
          <cell r="D1" t="str">
            <v>Type</v>
          </cell>
          <cell r="E1" t="str">
            <v>Code Peinture</v>
          </cell>
          <cell r="F1" t="str">
            <v>Couleur</v>
          </cell>
        </row>
        <row r="2">
          <cell r="A2" t="str">
            <v>C99</v>
          </cell>
          <cell r="B2" t="str">
            <v xml:space="preserve">ABSINTHE </v>
          </cell>
          <cell r="C2" t="str">
            <v>**</v>
          </cell>
          <cell r="D2" t="str">
            <v>Métalisée vernie</v>
          </cell>
          <cell r="E2" t="str">
            <v>C99  **</v>
          </cell>
          <cell r="F2" t="str">
            <v>Absinthe</v>
          </cell>
        </row>
        <row r="3">
          <cell r="A3">
            <v>903</v>
          </cell>
          <cell r="B3" t="str">
            <v>ABYSSE</v>
          </cell>
          <cell r="C3" t="str">
            <v>TE</v>
          </cell>
          <cell r="D3" t="str">
            <v>Teinte à effets</v>
          </cell>
          <cell r="E3" t="str">
            <v>903  TE</v>
          </cell>
          <cell r="F3" t="str">
            <v>Abysse</v>
          </cell>
        </row>
        <row r="4">
          <cell r="A4">
            <v>369</v>
          </cell>
          <cell r="B4" t="str">
            <v>BLANC GLACIER</v>
          </cell>
          <cell r="C4" t="str">
            <v>*</v>
          </cell>
          <cell r="D4" t="str">
            <v>Opaque</v>
          </cell>
          <cell r="E4" t="str">
            <v>369  *</v>
          </cell>
          <cell r="F4" t="str">
            <v>Blanc Glacier</v>
          </cell>
        </row>
        <row r="5">
          <cell r="A5">
            <v>389</v>
          </cell>
          <cell r="B5" t="str">
            <v>BLANC GLACIER</v>
          </cell>
          <cell r="C5" t="str">
            <v>*</v>
          </cell>
          <cell r="D5" t="str">
            <v>Opaque</v>
          </cell>
          <cell r="E5" t="str">
            <v>389  *</v>
          </cell>
          <cell r="F5" t="str">
            <v>Blanc Glacier</v>
          </cell>
        </row>
        <row r="6">
          <cell r="A6">
            <v>531</v>
          </cell>
          <cell r="B6" t="str">
            <v>BLANC IRIDIUM</v>
          </cell>
          <cell r="C6" t="str">
            <v>*</v>
          </cell>
          <cell r="D6" t="str">
            <v>Opaque</v>
          </cell>
          <cell r="E6" t="str">
            <v>531  *</v>
          </cell>
          <cell r="F6" t="str">
            <v>Blanc Iridium</v>
          </cell>
        </row>
        <row r="7">
          <cell r="A7">
            <v>472</v>
          </cell>
          <cell r="B7" t="str">
            <v>BLEU CREPUSCULE</v>
          </cell>
          <cell r="C7" t="str">
            <v>***</v>
          </cell>
          <cell r="D7" t="str">
            <v>Nacrée</v>
          </cell>
          <cell r="E7" t="str">
            <v>472  ***</v>
          </cell>
          <cell r="F7" t="str">
            <v>Bleu Crépuscule</v>
          </cell>
        </row>
        <row r="8">
          <cell r="A8">
            <v>427</v>
          </cell>
          <cell r="B8" t="str">
            <v>BLEU EOLE</v>
          </cell>
          <cell r="C8" t="str">
            <v>**</v>
          </cell>
          <cell r="D8" t="str">
            <v>Métalisée vernie</v>
          </cell>
          <cell r="E8" t="str">
            <v>427  **</v>
          </cell>
          <cell r="F8" t="str">
            <v>Bleu Eole</v>
          </cell>
        </row>
        <row r="9">
          <cell r="B9" t="str">
            <v>BLEU ILLIADE</v>
          </cell>
          <cell r="C9" t="str">
            <v>**</v>
          </cell>
          <cell r="D9" t="str">
            <v>Métalisée vernie</v>
          </cell>
          <cell r="E9" t="str">
            <v xml:space="preserve">  **</v>
          </cell>
          <cell r="F9" t="str">
            <v>Bleu Illiade</v>
          </cell>
        </row>
        <row r="10">
          <cell r="A10">
            <v>408</v>
          </cell>
          <cell r="B10" t="str">
            <v>BLEU LAZULI</v>
          </cell>
          <cell r="C10" t="str">
            <v>**</v>
          </cell>
          <cell r="D10" t="str">
            <v>Métalisée vernie</v>
          </cell>
          <cell r="E10" t="str">
            <v>408  **</v>
          </cell>
          <cell r="F10" t="str">
            <v>Bleu Lazuli</v>
          </cell>
        </row>
        <row r="11">
          <cell r="A11">
            <v>432</v>
          </cell>
          <cell r="B11" t="str">
            <v>BLEU METHYL</v>
          </cell>
          <cell r="C11" t="str">
            <v>***</v>
          </cell>
          <cell r="D11" t="str">
            <v>Nacrée</v>
          </cell>
          <cell r="E11" t="str">
            <v>432  ***</v>
          </cell>
          <cell r="F11" t="str">
            <v>Bleu Méthyl</v>
          </cell>
        </row>
        <row r="12">
          <cell r="A12" t="str">
            <v>D42</v>
          </cell>
          <cell r="B12" t="str">
            <v>BLEU NAVY</v>
          </cell>
          <cell r="C12" t="str">
            <v>*</v>
          </cell>
          <cell r="D12" t="str">
            <v>Opaque</v>
          </cell>
          <cell r="E12" t="str">
            <v>D42  *</v>
          </cell>
          <cell r="F12" t="str">
            <v>Bleu Navy</v>
          </cell>
        </row>
        <row r="13">
          <cell r="A13">
            <v>460</v>
          </cell>
          <cell r="B13" t="str">
            <v>BLEU ROY</v>
          </cell>
          <cell r="C13" t="str">
            <v>*</v>
          </cell>
          <cell r="D13" t="str">
            <v>Opaque</v>
          </cell>
          <cell r="E13" t="str">
            <v>460  *</v>
          </cell>
          <cell r="F13" t="str">
            <v>Bleu Roy</v>
          </cell>
        </row>
        <row r="14">
          <cell r="A14">
            <v>544</v>
          </cell>
          <cell r="B14" t="str">
            <v>Bleu Tibetain</v>
          </cell>
          <cell r="C14" t="str">
            <v>*</v>
          </cell>
          <cell r="D14" t="str">
            <v>Opaque</v>
          </cell>
          <cell r="E14" t="str">
            <v>544  *</v>
          </cell>
          <cell r="F14" t="str">
            <v>Bleu Tibetain</v>
          </cell>
        </row>
        <row r="15">
          <cell r="A15">
            <v>632</v>
          </cell>
          <cell r="B15" t="str">
            <v>BOREAL</v>
          </cell>
          <cell r="C15" t="str">
            <v>**</v>
          </cell>
          <cell r="D15" t="str">
            <v>Métalisée vernie</v>
          </cell>
          <cell r="E15" t="str">
            <v>632  **</v>
          </cell>
          <cell r="F15" t="str">
            <v>Boréal</v>
          </cell>
        </row>
        <row r="16">
          <cell r="A16">
            <v>189</v>
          </cell>
          <cell r="B16" t="str">
            <v>CANNELLE</v>
          </cell>
          <cell r="C16" t="str">
            <v>***</v>
          </cell>
          <cell r="D16" t="str">
            <v>Nacrée</v>
          </cell>
          <cell r="E16" t="str">
            <v>189  ***</v>
          </cell>
          <cell r="F16" t="str">
            <v>Cannelle</v>
          </cell>
        </row>
        <row r="17">
          <cell r="A17" t="str">
            <v>B73</v>
          </cell>
          <cell r="B17" t="str">
            <v>CUIVRE METAL</v>
          </cell>
          <cell r="C17" t="str">
            <v>TE</v>
          </cell>
          <cell r="D17" t="str">
            <v>Teinte à effets</v>
          </cell>
          <cell r="E17" t="str">
            <v>B73  TE</v>
          </cell>
          <cell r="F17" t="str">
            <v>Cuivre Métal</v>
          </cell>
        </row>
        <row r="18">
          <cell r="A18">
            <v>999</v>
          </cell>
          <cell r="B18" t="str">
            <v>GRIS ACIER</v>
          </cell>
          <cell r="C18" t="str">
            <v>**</v>
          </cell>
          <cell r="D18" t="str">
            <v>Métalisée vernie</v>
          </cell>
          <cell r="E18" t="str">
            <v>999  **</v>
          </cell>
          <cell r="F18" t="str">
            <v>Gris Acier</v>
          </cell>
        </row>
        <row r="19">
          <cell r="A19">
            <v>603</v>
          </cell>
          <cell r="B19" t="str">
            <v>GRIS HOLOGRAMME</v>
          </cell>
          <cell r="C19" t="str">
            <v>TE</v>
          </cell>
          <cell r="D19" t="str">
            <v>Teinte à effets</v>
          </cell>
          <cell r="E19" t="str">
            <v>603  TE</v>
          </cell>
          <cell r="F19" t="str">
            <v>Gris Hologramme</v>
          </cell>
        </row>
        <row r="20">
          <cell r="A20">
            <v>640</v>
          </cell>
          <cell r="B20" t="str">
            <v xml:space="preserve">GRIS ICEBERG </v>
          </cell>
          <cell r="C20" t="str">
            <v>**</v>
          </cell>
          <cell r="D20" t="str">
            <v>Métalisée vernie</v>
          </cell>
          <cell r="E20" t="str">
            <v>640  **</v>
          </cell>
          <cell r="F20" t="str">
            <v>Gris Iceberg</v>
          </cell>
        </row>
        <row r="21">
          <cell r="A21" t="str">
            <v>B64</v>
          </cell>
          <cell r="B21" t="str">
            <v>GRIS SIDERAL</v>
          </cell>
          <cell r="C21" t="str">
            <v>TE</v>
          </cell>
          <cell r="D21" t="str">
            <v>Teinte à effets</v>
          </cell>
          <cell r="E21" t="str">
            <v>B64  TE</v>
          </cell>
          <cell r="F21" t="str">
            <v>Gris Sidéral</v>
          </cell>
        </row>
        <row r="22">
          <cell r="B22" t="str">
            <v>GRIS SIRIUS</v>
          </cell>
          <cell r="C22" t="str">
            <v>**</v>
          </cell>
          <cell r="D22" t="str">
            <v>Métalisée vernie</v>
          </cell>
          <cell r="E22" t="str">
            <v xml:space="preserve">  **</v>
          </cell>
          <cell r="F22" t="str">
            <v>Gris Sirius</v>
          </cell>
        </row>
        <row r="23">
          <cell r="A23">
            <v>647</v>
          </cell>
          <cell r="B23" t="str">
            <v>GRIS TITANE</v>
          </cell>
          <cell r="C23" t="str">
            <v>**</v>
          </cell>
          <cell r="D23" t="str">
            <v>Métalisée vernie</v>
          </cell>
          <cell r="E23" t="str">
            <v>647  **</v>
          </cell>
          <cell r="F23" t="str">
            <v>Gris Titane</v>
          </cell>
        </row>
        <row r="24">
          <cell r="A24" t="str">
            <v>D40</v>
          </cell>
          <cell r="B24" t="str">
            <v>GYPSE NACRE</v>
          </cell>
          <cell r="C24" t="str">
            <v>TE</v>
          </cell>
          <cell r="D24" t="str">
            <v>Teinte à effets</v>
          </cell>
          <cell r="E24" t="str">
            <v>D40  TE</v>
          </cell>
          <cell r="F24" t="str">
            <v>Gypse Nacré</v>
          </cell>
        </row>
        <row r="25">
          <cell r="A25">
            <v>186</v>
          </cell>
          <cell r="B25" t="str">
            <v>HOUBLON</v>
          </cell>
          <cell r="C25" t="str">
            <v>**</v>
          </cell>
          <cell r="D25" t="str">
            <v>Métalisée vernie</v>
          </cell>
          <cell r="E25" t="str">
            <v>186  **</v>
          </cell>
          <cell r="F25" t="str">
            <v>Houblon</v>
          </cell>
        </row>
        <row r="26">
          <cell r="B26" t="str">
            <v>NOCTURNE</v>
          </cell>
          <cell r="C26" t="str">
            <v>**</v>
          </cell>
          <cell r="D26" t="str">
            <v>Métalisée vernie</v>
          </cell>
          <cell r="E26" t="str">
            <v xml:space="preserve">  **</v>
          </cell>
          <cell r="F26" t="str">
            <v>Nocturne</v>
          </cell>
        </row>
        <row r="27">
          <cell r="B27" t="str">
            <v>NOIR</v>
          </cell>
          <cell r="C27" t="str">
            <v>**</v>
          </cell>
          <cell r="D27" t="str">
            <v>Métalisée vernie</v>
          </cell>
          <cell r="E27" t="str">
            <v xml:space="preserve">  **</v>
          </cell>
          <cell r="F27" t="str">
            <v>Noir</v>
          </cell>
        </row>
        <row r="28">
          <cell r="A28">
            <v>187</v>
          </cell>
          <cell r="B28" t="str">
            <v>PIERRE DE LUNE</v>
          </cell>
          <cell r="C28" t="str">
            <v>**</v>
          </cell>
          <cell r="D28" t="str">
            <v>Métalisée vernie</v>
          </cell>
          <cell r="E28" t="str">
            <v>187  **</v>
          </cell>
          <cell r="F28" t="str">
            <v>Pierre de Lune</v>
          </cell>
        </row>
        <row r="29">
          <cell r="A29">
            <v>731</v>
          </cell>
          <cell r="B29" t="str">
            <v>ROUGE ANDALOU</v>
          </cell>
          <cell r="C29" t="str">
            <v>*</v>
          </cell>
          <cell r="D29" t="str">
            <v>Opaque</v>
          </cell>
          <cell r="E29" t="str">
            <v>731  *</v>
          </cell>
          <cell r="F29" t="str">
            <v>Rouge Andalou</v>
          </cell>
        </row>
        <row r="30">
          <cell r="A30">
            <v>713</v>
          </cell>
          <cell r="B30" t="str">
            <v>ROUGE CERISE</v>
          </cell>
          <cell r="C30" t="str">
            <v>***</v>
          </cell>
          <cell r="D30" t="str">
            <v>Nacrée</v>
          </cell>
          <cell r="E30" t="str">
            <v>713  ***</v>
          </cell>
          <cell r="F30" t="str">
            <v>Rouge Cerise</v>
          </cell>
        </row>
        <row r="31">
          <cell r="A31">
            <v>274</v>
          </cell>
          <cell r="B31" t="str">
            <v>ROUGE DE MARS</v>
          </cell>
          <cell r="C31" t="str">
            <v>***</v>
          </cell>
          <cell r="D31" t="str">
            <v>Nacrée</v>
          </cell>
          <cell r="E31" t="str">
            <v>274  ***</v>
          </cell>
          <cell r="F31" t="str">
            <v>Rouge de Mars</v>
          </cell>
        </row>
        <row r="32">
          <cell r="A32">
            <v>783</v>
          </cell>
          <cell r="B32" t="str">
            <v>ROUGE NACRE</v>
          </cell>
          <cell r="C32" t="str">
            <v>***</v>
          </cell>
          <cell r="D32" t="str">
            <v>Nacrée</v>
          </cell>
          <cell r="E32" t="str">
            <v>783  ***</v>
          </cell>
          <cell r="F32" t="str">
            <v>Rouge Nacré</v>
          </cell>
        </row>
        <row r="33">
          <cell r="A33">
            <v>578</v>
          </cell>
          <cell r="B33" t="str">
            <v>ROUGE RUBIS</v>
          </cell>
          <cell r="C33" t="str">
            <v>***</v>
          </cell>
          <cell r="D33" t="str">
            <v>Nacrée</v>
          </cell>
          <cell r="E33" t="str">
            <v>578  ***</v>
          </cell>
          <cell r="F33" t="str">
            <v>Rouge Rubis</v>
          </cell>
        </row>
        <row r="34">
          <cell r="A34">
            <v>727</v>
          </cell>
          <cell r="B34" t="str">
            <v>ROUGE VIF</v>
          </cell>
          <cell r="C34" t="str">
            <v>*</v>
          </cell>
          <cell r="D34" t="str">
            <v>Opaque</v>
          </cell>
          <cell r="E34" t="str">
            <v>727  *</v>
          </cell>
          <cell r="F34" t="str">
            <v>Rouge Vif</v>
          </cell>
        </row>
        <row r="35">
          <cell r="A35">
            <v>191</v>
          </cell>
          <cell r="B35" t="str">
            <v>STEPPE</v>
          </cell>
          <cell r="C35" t="str">
            <v>TE</v>
          </cell>
          <cell r="D35" t="str">
            <v>Teinte à effets</v>
          </cell>
          <cell r="E35" t="str">
            <v>191  TE</v>
          </cell>
          <cell r="F35" t="str">
            <v>Steppe</v>
          </cell>
        </row>
        <row r="36">
          <cell r="A36">
            <v>931</v>
          </cell>
          <cell r="B36" t="str">
            <v>TILLEUL</v>
          </cell>
          <cell r="C36" t="str">
            <v>**</v>
          </cell>
          <cell r="D36" t="str">
            <v>Métalisée vernie</v>
          </cell>
          <cell r="E36" t="str">
            <v>931  **</v>
          </cell>
          <cell r="F36" t="str">
            <v>Tilleuil</v>
          </cell>
        </row>
        <row r="37">
          <cell r="A37">
            <v>935</v>
          </cell>
          <cell r="B37" t="str">
            <v>VERT CEDRE</v>
          </cell>
          <cell r="C37" t="str">
            <v>***</v>
          </cell>
          <cell r="D37" t="str">
            <v>Nacrée</v>
          </cell>
          <cell r="E37" t="str">
            <v>935  ***</v>
          </cell>
          <cell r="F37" t="str">
            <v>Vert Cèdre</v>
          </cell>
        </row>
        <row r="38">
          <cell r="A38">
            <v>935</v>
          </cell>
          <cell r="B38" t="str">
            <v>VERT CEDRE</v>
          </cell>
          <cell r="C38" t="str">
            <v>***</v>
          </cell>
          <cell r="D38" t="str">
            <v>Nacrée</v>
          </cell>
          <cell r="E38" t="str">
            <v>935  ***</v>
          </cell>
          <cell r="F38" t="str">
            <v>Vert Cèdre</v>
          </cell>
        </row>
        <row r="39">
          <cell r="A39">
            <v>926</v>
          </cell>
          <cell r="B39" t="str">
            <v>VERT EPICEA</v>
          </cell>
          <cell r="C39" t="str">
            <v>***</v>
          </cell>
          <cell r="D39" t="str">
            <v>Nacrée</v>
          </cell>
          <cell r="E39" t="str">
            <v>926  ***</v>
          </cell>
          <cell r="F39" t="str">
            <v>Vert Epicéa</v>
          </cell>
        </row>
        <row r="40">
          <cell r="A40">
            <v>299</v>
          </cell>
          <cell r="B40" t="str">
            <v>VERT LUCIOLE</v>
          </cell>
          <cell r="C40" t="str">
            <v>***</v>
          </cell>
          <cell r="D40" t="str">
            <v>Nacrée</v>
          </cell>
          <cell r="E40" t="str">
            <v>299  ***</v>
          </cell>
          <cell r="F40" t="str">
            <v>Vert Luciole</v>
          </cell>
        </row>
        <row r="41">
          <cell r="A41">
            <v>296</v>
          </cell>
          <cell r="B41" t="str">
            <v>VERT SCARABEE</v>
          </cell>
          <cell r="C41" t="str">
            <v>***</v>
          </cell>
          <cell r="D41" t="str">
            <v>Nacrée</v>
          </cell>
          <cell r="E41" t="str">
            <v>296  ***</v>
          </cell>
          <cell r="F41" t="str">
            <v>Vert Scarabée</v>
          </cell>
        </row>
        <row r="42">
          <cell r="B42" t="str">
            <v>VERT TAIGA</v>
          </cell>
          <cell r="C42" t="str">
            <v>**</v>
          </cell>
          <cell r="D42" t="str">
            <v>Métalisée vernie</v>
          </cell>
          <cell r="E42" t="str">
            <v xml:space="preserve">  **</v>
          </cell>
          <cell r="F42" t="str">
            <v>Vert Taïga</v>
          </cell>
        </row>
        <row r="43">
          <cell r="A43">
            <v>901</v>
          </cell>
          <cell r="B43" t="str">
            <v>VERTIGO</v>
          </cell>
          <cell r="C43" t="str">
            <v>**</v>
          </cell>
          <cell r="D43" t="str">
            <v>Métalisée vernie</v>
          </cell>
          <cell r="E43" t="str">
            <v>901  **</v>
          </cell>
          <cell r="F43" t="str">
            <v>Vertigo</v>
          </cell>
        </row>
        <row r="44">
          <cell r="A44">
            <v>630</v>
          </cell>
          <cell r="B44" t="str">
            <v>XERUS</v>
          </cell>
          <cell r="C44" t="str">
            <v>**</v>
          </cell>
          <cell r="D44" t="str">
            <v>Métalisée vernie</v>
          </cell>
          <cell r="E44" t="str">
            <v>630  **</v>
          </cell>
          <cell r="F44" t="str">
            <v>Xérus</v>
          </cell>
        </row>
        <row r="45">
          <cell r="D45" t="str">
            <v>autre</v>
          </cell>
          <cell r="E45" t="str">
            <v xml:space="preserve">  </v>
          </cell>
        </row>
        <row r="46">
          <cell r="D46" t="str">
            <v>autre</v>
          </cell>
          <cell r="E46" t="str">
            <v xml:space="preserve">  </v>
          </cell>
        </row>
        <row r="47">
          <cell r="D47" t="str">
            <v>autre</v>
          </cell>
          <cell r="E47" t="str">
            <v xml:space="preserve">  </v>
          </cell>
        </row>
        <row r="48">
          <cell r="D48" t="str">
            <v>autre</v>
          </cell>
          <cell r="E48" t="str">
            <v xml:space="preserve">  </v>
          </cell>
        </row>
        <row r="49">
          <cell r="D49" t="str">
            <v>autre</v>
          </cell>
          <cell r="E49" t="str">
            <v xml:space="preserve">  </v>
          </cell>
        </row>
        <row r="50">
          <cell r="D50" t="str">
            <v>autre</v>
          </cell>
          <cell r="E50" t="str">
            <v xml:space="preserve">  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teintes"/>
    </sheetNames>
    <sheetDataSet>
      <sheetData sheetId="0" refreshError="1">
        <row r="1">
          <cell r="A1">
            <v>189</v>
          </cell>
          <cell r="B1" t="str">
            <v>CANNELLE</v>
          </cell>
          <cell r="C1" t="str">
            <v>N</v>
          </cell>
          <cell r="D1" t="str">
            <v>**</v>
          </cell>
          <cell r="E1" t="str">
            <v>Nacrée</v>
          </cell>
        </row>
        <row r="2">
          <cell r="A2">
            <v>190</v>
          </cell>
          <cell r="B2" t="str">
            <v>VERT AMANDE</v>
          </cell>
        </row>
        <row r="3">
          <cell r="A3">
            <v>369</v>
          </cell>
          <cell r="B3" t="str">
            <v>BLANC GLACIER</v>
          </cell>
          <cell r="C3" t="str">
            <v>V</v>
          </cell>
          <cell r="D3" t="str">
            <v>*</v>
          </cell>
          <cell r="E3" t="str">
            <v>Vernie</v>
          </cell>
        </row>
        <row r="4">
          <cell r="A4">
            <v>603</v>
          </cell>
          <cell r="B4" t="str">
            <v>GRIS HOLOGRAMME</v>
          </cell>
          <cell r="C4" t="str">
            <v>N</v>
          </cell>
          <cell r="D4" t="str">
            <v>***</v>
          </cell>
          <cell r="E4" t="str">
            <v>Nacrée</v>
          </cell>
        </row>
        <row r="5">
          <cell r="A5">
            <v>731</v>
          </cell>
          <cell r="B5" t="str">
            <v>ROUGE ANDALOU</v>
          </cell>
          <cell r="C5" t="str">
            <v>V</v>
          </cell>
          <cell r="D5" t="str">
            <v>*</v>
          </cell>
          <cell r="E5" t="str">
            <v>Vernie</v>
          </cell>
        </row>
        <row r="6">
          <cell r="A6">
            <v>903</v>
          </cell>
          <cell r="B6" t="str">
            <v xml:space="preserve"> VERT ABYSSE</v>
          </cell>
          <cell r="C6" t="str">
            <v>N</v>
          </cell>
          <cell r="D6" t="str">
            <v>**</v>
          </cell>
          <cell r="E6" t="str">
            <v>Nacrée</v>
          </cell>
        </row>
        <row r="7">
          <cell r="A7">
            <v>926</v>
          </cell>
          <cell r="B7" t="str">
            <v>VERT EPICEA</v>
          </cell>
          <cell r="C7" t="str">
            <v>N</v>
          </cell>
          <cell r="D7" t="str">
            <v>***</v>
          </cell>
          <cell r="E7" t="str">
            <v>Nacrée</v>
          </cell>
        </row>
        <row r="8">
          <cell r="A8" t="str">
            <v>A17</v>
          </cell>
          <cell r="B8" t="str">
            <v>JAUNE DE MANILLE</v>
          </cell>
          <cell r="C8" t="str">
            <v>TE</v>
          </cell>
          <cell r="D8" t="str">
            <v>TE</v>
          </cell>
          <cell r="E8" t="str">
            <v>Teinte ŕ effets</v>
          </cell>
        </row>
        <row r="9">
          <cell r="A9" t="str">
            <v>B64</v>
          </cell>
          <cell r="B9" t="str">
            <v>GRIS SIDERAL</v>
          </cell>
          <cell r="C9" t="str">
            <v>TE</v>
          </cell>
          <cell r="D9" t="str">
            <v>TE</v>
          </cell>
          <cell r="E9" t="str">
            <v>Teinte ŕ effets</v>
          </cell>
        </row>
        <row r="10">
          <cell r="A10" t="str">
            <v>B65</v>
          </cell>
          <cell r="B10" t="str">
            <v>GRIS AGATHE</v>
          </cell>
          <cell r="C10" t="str">
            <v>TE</v>
          </cell>
          <cell r="D10" t="str">
            <v>TE</v>
          </cell>
          <cell r="E10" t="str">
            <v>Teinte ŕ effets</v>
          </cell>
        </row>
        <row r="11">
          <cell r="A11" t="str">
            <v>B66</v>
          </cell>
          <cell r="B11" t="str">
            <v>GRIS ECLIPSE</v>
          </cell>
          <cell r="C11" t="str">
            <v>TE</v>
          </cell>
          <cell r="D11" t="str">
            <v>TE</v>
          </cell>
          <cell r="E11" t="str">
            <v>Teinte ŕ effets</v>
          </cell>
        </row>
        <row r="12">
          <cell r="A12" t="str">
            <v>B76</v>
          </cell>
          <cell r="B12" t="str">
            <v>ROUGE DE FEU</v>
          </cell>
          <cell r="C12" t="str">
            <v>TE</v>
          </cell>
          <cell r="D12" t="str">
            <v>TE</v>
          </cell>
          <cell r="E12" t="str">
            <v>Teinte ŕ effets</v>
          </cell>
        </row>
        <row r="13">
          <cell r="A13" t="str">
            <v>D42</v>
          </cell>
          <cell r="B13" t="str">
            <v>BLEU NAVY</v>
          </cell>
          <cell r="C13" t="str">
            <v>V</v>
          </cell>
          <cell r="D13" t="str">
            <v>*</v>
          </cell>
          <cell r="E13" t="str">
            <v>Vernie</v>
          </cell>
          <cell r="F13" t="str">
            <v>Teintes uniquement disponibles sur B74</v>
          </cell>
        </row>
        <row r="14">
          <cell r="A14" t="str">
            <v>D43</v>
          </cell>
          <cell r="B14" t="str">
            <v>BLEU MONDIAL</v>
          </cell>
          <cell r="C14" t="str">
            <v>TE</v>
          </cell>
          <cell r="D14" t="str">
            <v>TE</v>
          </cell>
          <cell r="E14" t="str">
            <v>Teinte ŕ effets</v>
          </cell>
        </row>
        <row r="15">
          <cell r="A15" t="str">
            <v>D44</v>
          </cell>
          <cell r="B15" t="str">
            <v>BLEU ODYSSEE</v>
          </cell>
          <cell r="C15" t="str">
            <v>TE</v>
          </cell>
          <cell r="D15" t="str">
            <v>TE</v>
          </cell>
          <cell r="E15" t="str">
            <v>Teinte ŕ effets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link_HR"/>
      <sheetName val="V_HR"/>
      <sheetName val="O_link_HR"/>
      <sheetName val="O_HR"/>
      <sheetName val="V_link _FS"/>
      <sheetName val="V_FS"/>
      <sheetName val="O_link_FS"/>
      <sheetName val="O_FS"/>
      <sheetName val="V_BO"/>
      <sheetName val="V_CG"/>
      <sheetName val="V_link_AD"/>
      <sheetName val="V_MA"/>
      <sheetName val="O_link_AD"/>
      <sheetName val="O_BO"/>
      <sheetName val="O_CG"/>
      <sheetName val="O_MA"/>
      <sheetName val="oprema CRO"/>
      <sheetName val="oprema SRB"/>
      <sheetName val="barve in oblazinjenje"/>
      <sheetName val="teh.karak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properties"/>
      <sheetName val="Version Prix"/>
    </sheetNames>
    <sheetDataSet>
      <sheetData sheetId="0" refreshError="1"/>
      <sheetData sheetId="1" refreshError="1"/>
      <sheetData sheetId="2">
        <row r="5">
          <cell r="C5" t="str">
            <v>SCR</v>
          </cell>
          <cell r="D5" t="str">
            <v>F GEN0 M7</v>
          </cell>
          <cell r="E5" t="str">
            <v>F GEN0 M7S</v>
          </cell>
          <cell r="F5" t="str">
            <v>F CON0 A0</v>
          </cell>
          <cell r="G5" t="str">
            <v>F CON1 M2</v>
          </cell>
          <cell r="H5" t="str">
            <v>F CON1 M7 T</v>
          </cell>
          <cell r="I5" t="str">
            <v>F CON1 M7</v>
          </cell>
          <cell r="J5" t="str">
            <v>F CON1 M7S</v>
          </cell>
          <cell r="K5" t="str">
            <v>F CON1 M8</v>
          </cell>
          <cell r="L5" t="str">
            <v>F CON1 M8S</v>
          </cell>
          <cell r="M5" t="str">
            <v>F CON1 A0</v>
          </cell>
          <cell r="N5" t="str">
            <v>F CON1 A1</v>
          </cell>
          <cell r="O5" t="str">
            <v>F CON1 A2</v>
          </cell>
          <cell r="P5" t="str">
            <v>F CON1 A4</v>
          </cell>
          <cell r="Q5" t="str">
            <v>F CON2 M8</v>
          </cell>
          <cell r="R5" t="str">
            <v>F CON2 M8S</v>
          </cell>
          <cell r="S5" t="str">
            <v>F CON2 M6</v>
          </cell>
          <cell r="T5" t="str">
            <v>F CON2 A1</v>
          </cell>
          <cell r="U5" t="str">
            <v>F CON2 A2</v>
          </cell>
          <cell r="V5" t="str">
            <v>F CON2MM8</v>
          </cell>
          <cell r="W5" t="str">
            <v>F CON2MM6</v>
          </cell>
          <cell r="X5" t="str">
            <v>F CON2MA1</v>
          </cell>
          <cell r="Y5" t="str">
            <v>F CON2MA2</v>
          </cell>
        </row>
        <row r="6">
          <cell r="C6" t="str">
            <v>SCP</v>
          </cell>
          <cell r="D6" t="str">
            <v>F GEN0 M7</v>
          </cell>
          <cell r="E6" t="str">
            <v>F GEN0 M7S</v>
          </cell>
          <cell r="F6" t="str">
            <v>F CON0 A0</v>
          </cell>
          <cell r="G6" t="str">
            <v>F CON1 M2</v>
          </cell>
          <cell r="H6" t="str">
            <v>F CON1 M7 T</v>
          </cell>
          <cell r="I6" t="str">
            <v>F CON1 M7</v>
          </cell>
          <cell r="J6" t="str">
            <v>F CON1 M7S</v>
          </cell>
          <cell r="K6" t="str">
            <v>F CON1 M8</v>
          </cell>
          <cell r="L6" t="str">
            <v>F CON1 M8S</v>
          </cell>
          <cell r="M6" t="str">
            <v>F CON1 A0</v>
          </cell>
          <cell r="N6" t="str">
            <v>F CON1 A1</v>
          </cell>
          <cell r="O6" t="str">
            <v>F CON1 A2</v>
          </cell>
          <cell r="P6" t="str">
            <v>F CON1 A4</v>
          </cell>
          <cell r="Q6" t="str">
            <v>F CON2 M8</v>
          </cell>
          <cell r="R6" t="str">
            <v>F CON2 M8S</v>
          </cell>
          <cell r="S6" t="str">
            <v>F CON2 M6</v>
          </cell>
          <cell r="T6" t="str">
            <v>F CON2 A1</v>
          </cell>
          <cell r="U6" t="str">
            <v>F CON2 A2</v>
          </cell>
          <cell r="V6" t="str">
            <v>F CON2MM8</v>
          </cell>
          <cell r="W6" t="str">
            <v>F CON2MM6</v>
          </cell>
          <cell r="X6" t="str">
            <v>F CON2MA1</v>
          </cell>
          <cell r="Y6" t="str">
            <v>F CON2MA2</v>
          </cell>
        </row>
        <row r="7">
          <cell r="C7" t="str">
            <v>Libellé langue principale</v>
          </cell>
          <cell r="D7" t="str">
            <v>Compact dCi 75</v>
          </cell>
          <cell r="E7" t="str">
            <v>Compact Energy dCi 75</v>
          </cell>
          <cell r="F7" t="str">
            <v>Compact Energy dCi 75 E6</v>
          </cell>
          <cell r="G7" t="str">
            <v>Furgon 1,2 Energy Tce 115</v>
          </cell>
          <cell r="H7" t="str">
            <v>Furgon dCi 75 T</v>
          </cell>
          <cell r="I7" t="str">
            <v>Furgon dCi 75</v>
          </cell>
          <cell r="J7" t="str">
            <v>Furgon Energy dCi 75</v>
          </cell>
          <cell r="K7" t="str">
            <v>Furgon dCi 90 "PRO+"</v>
          </cell>
          <cell r="L7" t="str">
            <v>Furgon Energy dCi 90</v>
          </cell>
          <cell r="M7" t="str">
            <v>Furgon Energy dCi 75 E6</v>
          </cell>
          <cell r="N7" t="str">
            <v>Furgon Energy dCi 90 E6</v>
          </cell>
          <cell r="O7" t="str">
            <v>Furgon Energy dCi 110 E6</v>
          </cell>
          <cell r="P7" t="str">
            <v>Furgon Energy Tce 115 E6</v>
          </cell>
          <cell r="Q7" t="str">
            <v>Maxi furgon dCi 90 "PRO+"</v>
          </cell>
          <cell r="R7" t="str">
            <v>Maxi furgon Energy dCi 90</v>
          </cell>
          <cell r="S7" t="str">
            <v>Maxi furgon dCi 110</v>
          </cell>
          <cell r="T7" t="str">
            <v>Maxi Furgon Energy dCi 90 E6</v>
          </cell>
          <cell r="U7" t="str">
            <v>Maxi Furgon Energy dCi 110 E6</v>
          </cell>
          <cell r="V7" t="str">
            <v>Maxi podaljšana kabina dCi 90 "PRO+"</v>
          </cell>
          <cell r="W7" t="str">
            <v>Maxi podaljšana kabina dCi 110</v>
          </cell>
          <cell r="X7" t="str">
            <v>Maxi Podaljšana kabina Energy dCi 90</v>
          </cell>
          <cell r="Y7" t="str">
            <v>Maxi Podaljšana kabina Energy dCi 110</v>
          </cell>
        </row>
        <row r="8">
          <cell r="B8" t="str">
            <v>Varmil</v>
          </cell>
          <cell r="D8" t="str">
            <v>G</v>
          </cell>
          <cell r="E8" t="str">
            <v>C</v>
          </cell>
          <cell r="F8" t="str">
            <v>A</v>
          </cell>
          <cell r="G8" t="str">
            <v>E</v>
          </cell>
          <cell r="H8" t="str">
            <v>E</v>
          </cell>
          <cell r="I8" t="str">
            <v>H</v>
          </cell>
          <cell r="J8" t="str">
            <v>D</v>
          </cell>
          <cell r="K8" t="str">
            <v>F</v>
          </cell>
          <cell r="L8" t="str">
            <v>D</v>
          </cell>
          <cell r="M8" t="str">
            <v>B</v>
          </cell>
          <cell r="N8" t="str">
            <v>B</v>
          </cell>
          <cell r="O8" t="str">
            <v>A</v>
          </cell>
          <cell r="P8" t="str">
            <v>A</v>
          </cell>
          <cell r="Q8" t="str">
            <v>D</v>
          </cell>
          <cell r="R8" t="str">
            <v>C</v>
          </cell>
          <cell r="S8" t="str">
            <v>D</v>
          </cell>
          <cell r="T8" t="str">
            <v>A</v>
          </cell>
          <cell r="U8" t="str">
            <v>C</v>
          </cell>
          <cell r="V8" t="str">
            <v>E</v>
          </cell>
          <cell r="W8" t="str">
            <v>E</v>
          </cell>
          <cell r="X8" t="str">
            <v>0</v>
          </cell>
          <cell r="Y8" t="str">
            <v>B</v>
          </cell>
        </row>
        <row r="9">
          <cell r="B9" t="str">
            <v>Indice</v>
          </cell>
          <cell r="D9" t="str">
            <v>-AY</v>
          </cell>
          <cell r="E9" t="str">
            <v>-AY</v>
          </cell>
          <cell r="F9" t="str">
            <v>-AY</v>
          </cell>
          <cell r="G9" t="str">
            <v>-AY</v>
          </cell>
          <cell r="H9" t="str">
            <v>-AY</v>
          </cell>
          <cell r="I9" t="str">
            <v>-AY</v>
          </cell>
          <cell r="J9" t="str">
            <v>-AY</v>
          </cell>
          <cell r="K9" t="str">
            <v>-AY</v>
          </cell>
          <cell r="L9" t="str">
            <v>-AY</v>
          </cell>
          <cell r="M9" t="str">
            <v>-AY</v>
          </cell>
          <cell r="N9" t="str">
            <v>-AY</v>
          </cell>
          <cell r="O9" t="str">
            <v>-AY</v>
          </cell>
          <cell r="P9" t="str">
            <v>-AY</v>
          </cell>
          <cell r="Q9" t="str">
            <v>-AY</v>
          </cell>
          <cell r="R9" t="str">
            <v>-AY</v>
          </cell>
          <cell r="S9" t="str">
            <v>-AY</v>
          </cell>
          <cell r="T9" t="str">
            <v>-AY</v>
          </cell>
          <cell r="U9" t="str">
            <v>-AY</v>
          </cell>
          <cell r="V9" t="str">
            <v>-AY</v>
          </cell>
          <cell r="W9" t="str">
            <v>-AY</v>
          </cell>
          <cell r="X9" t="str">
            <v>-AY</v>
          </cell>
          <cell r="Y9" t="str">
            <v>-AY</v>
          </cell>
        </row>
        <row r="10">
          <cell r="B10" t="str">
            <v>PFG</v>
          </cell>
          <cell r="D10" t="str">
            <v>BALK</v>
          </cell>
          <cell r="E10" t="str">
            <v>BALK</v>
          </cell>
          <cell r="F10" t="str">
            <v>BALK</v>
          </cell>
          <cell r="G10" t="str">
            <v>BALK</v>
          </cell>
          <cell r="H10" t="str">
            <v>BALK</v>
          </cell>
          <cell r="I10" t="str">
            <v>BALK</v>
          </cell>
          <cell r="J10" t="str">
            <v>BALK</v>
          </cell>
          <cell r="K10" t="str">
            <v>BALK</v>
          </cell>
          <cell r="L10" t="str">
            <v>BALK</v>
          </cell>
          <cell r="M10" t="str">
            <v>BALK</v>
          </cell>
          <cell r="N10" t="str">
            <v>BALK</v>
          </cell>
          <cell r="O10" t="str">
            <v>BALK</v>
          </cell>
          <cell r="P10" t="str">
            <v>BALK</v>
          </cell>
          <cell r="Q10" t="str">
            <v>BALK</v>
          </cell>
          <cell r="R10" t="str">
            <v>BALK</v>
          </cell>
          <cell r="S10" t="str">
            <v>BALK</v>
          </cell>
          <cell r="T10" t="str">
            <v>BALK</v>
          </cell>
          <cell r="U10" t="str">
            <v>BALK</v>
          </cell>
          <cell r="V10" t="str">
            <v>BALK</v>
          </cell>
          <cell r="W10" t="str">
            <v>BALK</v>
          </cell>
          <cell r="X10" t="str">
            <v>BALK</v>
          </cell>
          <cell r="Y10" t="str">
            <v>BALK</v>
          </cell>
        </row>
        <row r="11">
          <cell r="B11" t="str">
            <v>Cylindrée</v>
          </cell>
          <cell r="D11" t="str">
            <v>1461</v>
          </cell>
          <cell r="E11" t="str">
            <v>1461</v>
          </cell>
          <cell r="F11" t="str">
            <v>1461</v>
          </cell>
          <cell r="G11" t="str">
            <v>1199</v>
          </cell>
          <cell r="H11" t="str">
            <v>1461</v>
          </cell>
          <cell r="I11" t="str">
            <v>1461</v>
          </cell>
          <cell r="J11" t="str">
            <v>1461</v>
          </cell>
          <cell r="K11" t="str">
            <v>1461</v>
          </cell>
          <cell r="L11" t="str">
            <v>1461</v>
          </cell>
          <cell r="M11" t="str">
            <v>1461</v>
          </cell>
          <cell r="N11" t="str">
            <v>1461</v>
          </cell>
          <cell r="O11" t="str">
            <v>1461</v>
          </cell>
          <cell r="P11" t="str">
            <v>1199</v>
          </cell>
          <cell r="Q11" t="str">
            <v>1461</v>
          </cell>
          <cell r="R11" t="str">
            <v>1461</v>
          </cell>
          <cell r="S11" t="str">
            <v>1461</v>
          </cell>
          <cell r="T11" t="str">
            <v>1461</v>
          </cell>
          <cell r="U11" t="str">
            <v>1461</v>
          </cell>
          <cell r="V11" t="str">
            <v>1461</v>
          </cell>
          <cell r="W11" t="str">
            <v>1461</v>
          </cell>
          <cell r="X11" t="str">
            <v>1461</v>
          </cell>
          <cell r="Y11" t="str">
            <v>1461</v>
          </cell>
        </row>
        <row r="12">
          <cell r="B12" t="str">
            <v>Puissance</v>
          </cell>
          <cell r="D12" t="str">
            <v>055</v>
          </cell>
          <cell r="E12" t="str">
            <v>055</v>
          </cell>
          <cell r="F12" t="str">
            <v>055</v>
          </cell>
          <cell r="G12" t="str">
            <v>085</v>
          </cell>
          <cell r="H12" t="str">
            <v>055</v>
          </cell>
          <cell r="I12" t="str">
            <v>055</v>
          </cell>
          <cell r="J12" t="str">
            <v>055</v>
          </cell>
          <cell r="K12" t="str">
            <v>066</v>
          </cell>
          <cell r="L12" t="str">
            <v>066</v>
          </cell>
          <cell r="M12" t="str">
            <v>055</v>
          </cell>
          <cell r="N12" t="str">
            <v>066</v>
          </cell>
          <cell r="O12" t="str">
            <v>081</v>
          </cell>
          <cell r="P12" t="str">
            <v>085</v>
          </cell>
          <cell r="Q12" t="str">
            <v>066</v>
          </cell>
          <cell r="R12" t="str">
            <v>066</v>
          </cell>
          <cell r="S12" t="str">
            <v>081</v>
          </cell>
          <cell r="T12" t="str">
            <v>066</v>
          </cell>
          <cell r="U12" t="str">
            <v>081</v>
          </cell>
          <cell r="V12" t="str">
            <v>066</v>
          </cell>
          <cell r="W12" t="str">
            <v>081</v>
          </cell>
          <cell r="X12" t="str">
            <v>066</v>
          </cell>
          <cell r="Y12" t="str">
            <v>081</v>
          </cell>
        </row>
        <row r="13">
          <cell r="B13" t="str">
            <v>Dépol</v>
          </cell>
          <cell r="D13" t="str">
            <v>E05R</v>
          </cell>
          <cell r="E13" t="str">
            <v>E05R</v>
          </cell>
          <cell r="F13" t="str">
            <v>E06R</v>
          </cell>
          <cell r="G13" t="str">
            <v>E05R</v>
          </cell>
          <cell r="H13" t="str">
            <v>E05R</v>
          </cell>
          <cell r="I13" t="str">
            <v>E05R</v>
          </cell>
          <cell r="J13" t="str">
            <v>E05R</v>
          </cell>
          <cell r="K13" t="str">
            <v>E05R</v>
          </cell>
          <cell r="L13" t="str">
            <v>E05R</v>
          </cell>
          <cell r="M13" t="str">
            <v>E06R</v>
          </cell>
          <cell r="N13" t="str">
            <v>E06R</v>
          </cell>
          <cell r="O13" t="str">
            <v>E06R</v>
          </cell>
          <cell r="P13" t="str">
            <v>E06R</v>
          </cell>
          <cell r="Q13" t="str">
            <v>E05R</v>
          </cell>
          <cell r="R13" t="str">
            <v>E05R</v>
          </cell>
          <cell r="S13" t="str">
            <v>E05R</v>
          </cell>
          <cell r="T13" t="str">
            <v>E06R</v>
          </cell>
          <cell r="U13" t="str">
            <v>E06R</v>
          </cell>
          <cell r="V13" t="str">
            <v>E05R</v>
          </cell>
          <cell r="W13" t="str">
            <v>E05R</v>
          </cell>
          <cell r="X13" t="str">
            <v>E06R</v>
          </cell>
          <cell r="Y13" t="str">
            <v>E06R</v>
          </cell>
        </row>
        <row r="14">
          <cell r="B14" t="str">
            <v>VEC</v>
          </cell>
          <cell r="D14" t="str">
            <v>256</v>
          </cell>
          <cell r="E14" t="str">
            <v>295</v>
          </cell>
          <cell r="F14" t="str">
            <v>414</v>
          </cell>
          <cell r="G14" t="str">
            <v>283</v>
          </cell>
          <cell r="H14" t="str">
            <v>389</v>
          </cell>
          <cell r="I14" t="str">
            <v>266</v>
          </cell>
          <cell r="J14" t="str">
            <v>299</v>
          </cell>
          <cell r="K14" t="str">
            <v>267</v>
          </cell>
          <cell r="L14" t="str">
            <v>303</v>
          </cell>
          <cell r="M14" t="str">
            <v>418</v>
          </cell>
          <cell r="N14" t="str">
            <v>419</v>
          </cell>
          <cell r="O14" t="str">
            <v>431</v>
          </cell>
          <cell r="P14" t="str">
            <v>436</v>
          </cell>
          <cell r="Q14" t="str">
            <v>265</v>
          </cell>
          <cell r="R14" t="str">
            <v>302</v>
          </cell>
          <cell r="S14" t="str">
            <v>277</v>
          </cell>
          <cell r="T14" t="str">
            <v>417</v>
          </cell>
          <cell r="U14" t="str">
            <v>430</v>
          </cell>
          <cell r="V14" t="str">
            <v>264</v>
          </cell>
          <cell r="W14" t="str">
            <v>276</v>
          </cell>
          <cell r="X14" t="str">
            <v>416</v>
          </cell>
          <cell r="Y14" t="str">
            <v>429</v>
          </cell>
        </row>
        <row r="15">
          <cell r="B15" t="str">
            <v>PVC TTC + TRSP (HRK)</v>
          </cell>
          <cell r="D15">
            <v>115375</v>
          </cell>
          <cell r="E15">
            <v>118250</v>
          </cell>
          <cell r="F15">
            <v>119250</v>
          </cell>
          <cell r="G15">
            <v>121625</v>
          </cell>
          <cell r="H15">
            <v>121625</v>
          </cell>
          <cell r="I15">
            <v>121625</v>
          </cell>
          <cell r="J15">
            <v>124500</v>
          </cell>
          <cell r="K15">
            <v>125375</v>
          </cell>
          <cell r="L15">
            <v>128250</v>
          </cell>
          <cell r="M15">
            <v>125500</v>
          </cell>
          <cell r="N15">
            <v>129250</v>
          </cell>
          <cell r="O15">
            <v>133875</v>
          </cell>
          <cell r="P15">
            <v>122625</v>
          </cell>
          <cell r="Q15">
            <v>135375</v>
          </cell>
          <cell r="R15">
            <v>138250</v>
          </cell>
          <cell r="S15">
            <v>140000</v>
          </cell>
          <cell r="T15">
            <v>136375</v>
          </cell>
          <cell r="U15">
            <v>141000</v>
          </cell>
          <cell r="V15">
            <v>146875</v>
          </cell>
          <cell r="W15">
            <v>151500</v>
          </cell>
          <cell r="X15">
            <v>147875</v>
          </cell>
          <cell r="Y15">
            <v>152500</v>
          </cell>
        </row>
        <row r="16">
          <cell r="A16" t="str">
            <v>CONV</v>
          </cell>
          <cell r="B16" t="str">
            <v>GP - PARITE EUR/HRK</v>
          </cell>
          <cell r="C16" t="str">
            <v>(HRK)</v>
          </cell>
          <cell r="D16">
            <v>7.5979999999999999</v>
          </cell>
          <cell r="E16">
            <v>7.5979999999999999</v>
          </cell>
          <cell r="F16">
            <v>7.5979999999999999</v>
          </cell>
          <cell r="G16">
            <v>7.5979999999999999</v>
          </cell>
          <cell r="H16">
            <v>7.5979999999999999</v>
          </cell>
          <cell r="I16">
            <v>7.5979999999999999</v>
          </cell>
          <cell r="J16">
            <v>7.5979999999999999</v>
          </cell>
          <cell r="K16">
            <v>7.5979999999999999</v>
          </cell>
          <cell r="L16">
            <v>7.5979999999999999</v>
          </cell>
          <cell r="M16">
            <v>7.5979999999999999</v>
          </cell>
          <cell r="N16">
            <v>7.5979999999999999</v>
          </cell>
          <cell r="O16">
            <v>7.5979999999999999</v>
          </cell>
          <cell r="P16">
            <v>7.5979999999999999</v>
          </cell>
          <cell r="Q16">
            <v>7.5979999999999999</v>
          </cell>
          <cell r="R16">
            <v>7.5979999999999999</v>
          </cell>
          <cell r="S16">
            <v>7.5979999999999999</v>
          </cell>
          <cell r="T16">
            <v>7.5979999999999999</v>
          </cell>
          <cell r="U16">
            <v>7.5979999999999999</v>
          </cell>
          <cell r="V16">
            <v>7.5979999999999999</v>
          </cell>
          <cell r="W16">
            <v>7.5979999999999999</v>
          </cell>
          <cell r="X16">
            <v>7.5979999999999999</v>
          </cell>
          <cell r="Y16">
            <v>7.5979999999999999</v>
          </cell>
        </row>
        <row r="17">
          <cell r="A17" t="str">
            <v>PVCTRE</v>
          </cell>
          <cell r="B17" t="str">
            <v>GP - PVCTTC + TROS(EUR)</v>
          </cell>
          <cell r="C17" t="str">
            <v>(EUR)</v>
          </cell>
          <cell r="D17">
            <v>15184.92</v>
          </cell>
          <cell r="E17">
            <v>15563.31</v>
          </cell>
          <cell r="F17">
            <v>15694.92</v>
          </cell>
          <cell r="G17">
            <v>16007.5</v>
          </cell>
          <cell r="H17">
            <v>16007.5</v>
          </cell>
          <cell r="I17">
            <v>16007.5</v>
          </cell>
          <cell r="J17">
            <v>16385.89</v>
          </cell>
          <cell r="K17">
            <v>16501.05</v>
          </cell>
          <cell r="L17">
            <v>16879.439999999999</v>
          </cell>
          <cell r="M17">
            <v>16517.5</v>
          </cell>
          <cell r="N17">
            <v>17011.060000000001</v>
          </cell>
          <cell r="O17">
            <v>17619.77</v>
          </cell>
          <cell r="P17">
            <v>16139.12</v>
          </cell>
          <cell r="Q17">
            <v>17817.189999999999</v>
          </cell>
          <cell r="R17">
            <v>18195.580000000002</v>
          </cell>
          <cell r="S17">
            <v>18425.900000000001</v>
          </cell>
          <cell r="T17">
            <v>17948.8</v>
          </cell>
          <cell r="U17">
            <v>18557.52</v>
          </cell>
          <cell r="V17">
            <v>19330.740000000002</v>
          </cell>
          <cell r="W17">
            <v>19939.46</v>
          </cell>
          <cell r="X17">
            <v>19462.36</v>
          </cell>
          <cell r="Y17">
            <v>20071.07</v>
          </cell>
        </row>
        <row r="18">
          <cell r="A18" t="str">
            <v>PVCTRK</v>
          </cell>
          <cell r="B18" t="str">
            <v>GP - PVCTTC+TROS(HRK)</v>
          </cell>
          <cell r="C18" t="str">
            <v>(HRK)</v>
          </cell>
          <cell r="D18">
            <v>115375</v>
          </cell>
          <cell r="E18">
            <v>118250</v>
          </cell>
          <cell r="F18">
            <v>119250</v>
          </cell>
          <cell r="G18">
            <v>121625</v>
          </cell>
          <cell r="H18">
            <v>121625</v>
          </cell>
          <cell r="I18">
            <v>121625</v>
          </cell>
          <cell r="J18">
            <v>124500</v>
          </cell>
          <cell r="K18">
            <v>125375</v>
          </cell>
          <cell r="L18">
            <v>128250</v>
          </cell>
          <cell r="M18">
            <v>125500</v>
          </cell>
          <cell r="N18">
            <v>129250</v>
          </cell>
          <cell r="O18">
            <v>133875</v>
          </cell>
          <cell r="P18">
            <v>122625</v>
          </cell>
          <cell r="Q18">
            <v>135375</v>
          </cell>
          <cell r="R18">
            <v>138250</v>
          </cell>
          <cell r="S18">
            <v>140000</v>
          </cell>
          <cell r="T18">
            <v>136375</v>
          </cell>
          <cell r="U18">
            <v>141000</v>
          </cell>
          <cell r="V18">
            <v>146875</v>
          </cell>
          <cell r="W18">
            <v>151500</v>
          </cell>
          <cell r="X18">
            <v>147875</v>
          </cell>
          <cell r="Y18">
            <v>152500</v>
          </cell>
        </row>
        <row r="19">
          <cell r="A19" t="str">
            <v>TRO</v>
          </cell>
          <cell r="B19" t="str">
            <v>GP - TROS (HRK)</v>
          </cell>
          <cell r="C19" t="str">
            <v>(HRK)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 t="str">
            <v>TCO2</v>
          </cell>
          <cell r="B20" t="str">
            <v>GP - TAUX CO2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 t="str">
            <v>CO2BIS</v>
          </cell>
          <cell r="B21" t="str">
            <v>GP - EMISSION CO2 EN G/KM</v>
          </cell>
          <cell r="C21" t="str">
            <v>(EUR)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 t="str">
            <v>TPVC</v>
          </cell>
          <cell r="B22" t="str">
            <v>GP - TAUX PVCTTC</v>
          </cell>
          <cell r="D22">
            <v>2</v>
          </cell>
          <cell r="E22">
            <v>2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J22">
            <v>2</v>
          </cell>
          <cell r="K22">
            <v>2</v>
          </cell>
          <cell r="L22">
            <v>2</v>
          </cell>
          <cell r="M22">
            <v>2</v>
          </cell>
          <cell r="N22">
            <v>2</v>
          </cell>
          <cell r="O22">
            <v>2</v>
          </cell>
          <cell r="P22">
            <v>2</v>
          </cell>
          <cell r="Q22">
            <v>2</v>
          </cell>
          <cell r="R22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  <cell r="W22">
            <v>4</v>
          </cell>
          <cell r="X22">
            <v>2</v>
          </cell>
          <cell r="Y22">
            <v>4</v>
          </cell>
        </row>
        <row r="23">
          <cell r="A23" t="str">
            <v>PVCEUR</v>
          </cell>
          <cell r="B23" t="str">
            <v>GP - PVC TTC + TRSP (EUR)</v>
          </cell>
          <cell r="C23" t="str">
            <v>(EUR)</v>
          </cell>
          <cell r="D23">
            <v>15184.92</v>
          </cell>
          <cell r="E23">
            <v>15563.31</v>
          </cell>
          <cell r="F23">
            <v>15694.92</v>
          </cell>
          <cell r="G23">
            <v>16007.5</v>
          </cell>
          <cell r="H23">
            <v>16007.5</v>
          </cell>
          <cell r="I23">
            <v>16007.5</v>
          </cell>
          <cell r="J23">
            <v>16385.89</v>
          </cell>
          <cell r="K23">
            <v>16501.05</v>
          </cell>
          <cell r="L23">
            <v>16879.439999999999</v>
          </cell>
          <cell r="M23">
            <v>16517.5</v>
          </cell>
          <cell r="N23">
            <v>17011.060000000001</v>
          </cell>
          <cell r="O23">
            <v>17619.77</v>
          </cell>
          <cell r="P23">
            <v>16139.12</v>
          </cell>
          <cell r="Q23">
            <v>17817.189999999999</v>
          </cell>
          <cell r="R23">
            <v>18195.580000000002</v>
          </cell>
          <cell r="S23">
            <v>18425.900000000001</v>
          </cell>
          <cell r="T23">
            <v>17948.8</v>
          </cell>
          <cell r="U23">
            <v>18557.52</v>
          </cell>
          <cell r="V23">
            <v>19330.740000000002</v>
          </cell>
          <cell r="W23">
            <v>19939.46</v>
          </cell>
          <cell r="X23">
            <v>19462.36</v>
          </cell>
          <cell r="Y23">
            <v>20071.07</v>
          </cell>
        </row>
        <row r="24">
          <cell r="A24" t="str">
            <v>PVCDEM</v>
          </cell>
          <cell r="B24" t="str">
            <v>GP - PVC TTC + TRSP (HRK)</v>
          </cell>
          <cell r="C24" t="str">
            <v>(HRK)</v>
          </cell>
          <cell r="D24">
            <v>115375</v>
          </cell>
          <cell r="E24">
            <v>118250</v>
          </cell>
          <cell r="F24">
            <v>119250</v>
          </cell>
          <cell r="G24">
            <v>121625</v>
          </cell>
          <cell r="H24">
            <v>121625</v>
          </cell>
          <cell r="I24">
            <v>121625</v>
          </cell>
          <cell r="J24">
            <v>124500</v>
          </cell>
          <cell r="K24">
            <v>125375</v>
          </cell>
          <cell r="L24">
            <v>128250</v>
          </cell>
          <cell r="M24">
            <v>125500</v>
          </cell>
          <cell r="N24">
            <v>129250</v>
          </cell>
          <cell r="O24">
            <v>133875</v>
          </cell>
          <cell r="P24">
            <v>122625</v>
          </cell>
          <cell r="Q24">
            <v>135375</v>
          </cell>
          <cell r="R24">
            <v>138250</v>
          </cell>
          <cell r="S24">
            <v>140000</v>
          </cell>
          <cell r="T24">
            <v>136375</v>
          </cell>
          <cell r="U24">
            <v>141000</v>
          </cell>
          <cell r="V24">
            <v>146875</v>
          </cell>
          <cell r="W24">
            <v>151500</v>
          </cell>
          <cell r="X24">
            <v>147875</v>
          </cell>
          <cell r="Y24">
            <v>152500</v>
          </cell>
        </row>
        <row r="25">
          <cell r="A25" t="str">
            <v>TRPTCH</v>
          </cell>
          <cell r="B25" t="str">
            <v>GP - TRANSPORT TTC (HRK)</v>
          </cell>
          <cell r="C25" t="str">
            <v>(HRK)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 t="str">
            <v>TRPTCE</v>
          </cell>
          <cell r="B26" t="str">
            <v>GP - TRANSPORT TTC (EUR)</v>
          </cell>
          <cell r="C26" t="str">
            <v>(EUR)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 t="str">
            <v>PTTSTH</v>
          </cell>
          <cell r="B27" t="str">
            <v>GP - PVC TTC SS TRP (HRK)</v>
          </cell>
          <cell r="C27" t="str">
            <v>(HRK)</v>
          </cell>
          <cell r="D27">
            <v>115375</v>
          </cell>
          <cell r="E27">
            <v>118250</v>
          </cell>
          <cell r="F27">
            <v>119250</v>
          </cell>
          <cell r="G27">
            <v>121625</v>
          </cell>
          <cell r="H27">
            <v>121625</v>
          </cell>
          <cell r="I27">
            <v>121625</v>
          </cell>
          <cell r="J27">
            <v>124500</v>
          </cell>
          <cell r="K27">
            <v>125375</v>
          </cell>
          <cell r="L27">
            <v>128250</v>
          </cell>
          <cell r="M27">
            <v>125500</v>
          </cell>
          <cell r="N27">
            <v>129250</v>
          </cell>
          <cell r="O27">
            <v>133875</v>
          </cell>
          <cell r="P27">
            <v>122625</v>
          </cell>
          <cell r="Q27">
            <v>135375</v>
          </cell>
          <cell r="R27">
            <v>138250</v>
          </cell>
          <cell r="S27">
            <v>140000</v>
          </cell>
          <cell r="T27">
            <v>136375</v>
          </cell>
          <cell r="U27">
            <v>141000</v>
          </cell>
          <cell r="V27">
            <v>146875</v>
          </cell>
          <cell r="W27">
            <v>151500</v>
          </cell>
          <cell r="X27">
            <v>147875</v>
          </cell>
          <cell r="Y27">
            <v>152500</v>
          </cell>
        </row>
        <row r="28">
          <cell r="A28" t="str">
            <v>PTTSTE</v>
          </cell>
          <cell r="B28" t="str">
            <v>GP - PVC TTC SS TRP (EUR)</v>
          </cell>
          <cell r="C28" t="str">
            <v>(EUR)</v>
          </cell>
          <cell r="D28">
            <v>15184.92</v>
          </cell>
          <cell r="E28">
            <v>15563.31</v>
          </cell>
          <cell r="F28">
            <v>15694.92</v>
          </cell>
          <cell r="G28">
            <v>16007.5</v>
          </cell>
          <cell r="H28">
            <v>16007.5</v>
          </cell>
          <cell r="I28">
            <v>16007.5</v>
          </cell>
          <cell r="J28">
            <v>16385.89</v>
          </cell>
          <cell r="K28">
            <v>16501.05</v>
          </cell>
          <cell r="L28">
            <v>16879.439999999999</v>
          </cell>
          <cell r="M28">
            <v>16517.5</v>
          </cell>
          <cell r="N28">
            <v>17011.060000000001</v>
          </cell>
          <cell r="O28">
            <v>17619.77</v>
          </cell>
          <cell r="P28">
            <v>16139.12</v>
          </cell>
          <cell r="Q28">
            <v>17817.189999999999</v>
          </cell>
          <cell r="R28">
            <v>18195.580000000002</v>
          </cell>
          <cell r="S28">
            <v>18425.900000000001</v>
          </cell>
          <cell r="T28">
            <v>17948.8</v>
          </cell>
          <cell r="U28">
            <v>18557.52</v>
          </cell>
          <cell r="V28">
            <v>19330.740000000002</v>
          </cell>
          <cell r="W28">
            <v>19939.46</v>
          </cell>
          <cell r="X28">
            <v>19462.36</v>
          </cell>
          <cell r="Y28">
            <v>20071.07</v>
          </cell>
        </row>
        <row r="29">
          <cell r="A29" t="str">
            <v>TTVA</v>
          </cell>
          <cell r="B29" t="str">
            <v>GP - TAUX DE TVA</v>
          </cell>
          <cell r="D29">
            <v>25</v>
          </cell>
          <cell r="E29">
            <v>25</v>
          </cell>
          <cell r="F29">
            <v>25</v>
          </cell>
          <cell r="G29">
            <v>25</v>
          </cell>
          <cell r="H29">
            <v>25</v>
          </cell>
          <cell r="I29">
            <v>25</v>
          </cell>
          <cell r="J29">
            <v>25</v>
          </cell>
          <cell r="K29">
            <v>25</v>
          </cell>
          <cell r="L29">
            <v>25</v>
          </cell>
          <cell r="M29">
            <v>25</v>
          </cell>
          <cell r="N29">
            <v>25</v>
          </cell>
          <cell r="O29">
            <v>25</v>
          </cell>
          <cell r="P29">
            <v>25</v>
          </cell>
          <cell r="Q29">
            <v>25</v>
          </cell>
          <cell r="R29">
            <v>25</v>
          </cell>
          <cell r="S29">
            <v>25</v>
          </cell>
          <cell r="T29">
            <v>25</v>
          </cell>
          <cell r="U29">
            <v>25</v>
          </cell>
          <cell r="V29">
            <v>25</v>
          </cell>
          <cell r="W29">
            <v>25</v>
          </cell>
          <cell r="X29">
            <v>25</v>
          </cell>
          <cell r="Y29">
            <v>25</v>
          </cell>
        </row>
        <row r="30">
          <cell r="A30" t="str">
            <v>TVAHRK</v>
          </cell>
          <cell r="B30" t="str">
            <v>GP - TVA (HRK)</v>
          </cell>
          <cell r="C30" t="str">
            <v>(HRK)</v>
          </cell>
          <cell r="D30">
            <v>23075</v>
          </cell>
          <cell r="E30">
            <v>23650</v>
          </cell>
          <cell r="F30">
            <v>23850</v>
          </cell>
          <cell r="G30">
            <v>24325</v>
          </cell>
          <cell r="H30">
            <v>24325</v>
          </cell>
          <cell r="I30">
            <v>24325</v>
          </cell>
          <cell r="J30">
            <v>24900</v>
          </cell>
          <cell r="K30">
            <v>25075</v>
          </cell>
          <cell r="L30">
            <v>25650</v>
          </cell>
          <cell r="M30">
            <v>25100</v>
          </cell>
          <cell r="N30">
            <v>25850</v>
          </cell>
          <cell r="O30">
            <v>26775</v>
          </cell>
          <cell r="P30">
            <v>24525</v>
          </cell>
          <cell r="Q30">
            <v>27075</v>
          </cell>
          <cell r="R30">
            <v>27650</v>
          </cell>
          <cell r="S30">
            <v>28000</v>
          </cell>
          <cell r="T30">
            <v>27275</v>
          </cell>
          <cell r="U30">
            <v>28200</v>
          </cell>
          <cell r="V30">
            <v>29375</v>
          </cell>
          <cell r="W30">
            <v>30300</v>
          </cell>
          <cell r="X30">
            <v>29575</v>
          </cell>
          <cell r="Y30">
            <v>30500</v>
          </cell>
        </row>
        <row r="31">
          <cell r="A31" t="str">
            <v>TVA</v>
          </cell>
          <cell r="B31" t="str">
            <v>GP - TVA (EUR)</v>
          </cell>
          <cell r="C31" t="str">
            <v>(EUR)</v>
          </cell>
          <cell r="D31">
            <v>3036.98</v>
          </cell>
          <cell r="E31">
            <v>3112.66</v>
          </cell>
          <cell r="F31">
            <v>3138.98</v>
          </cell>
          <cell r="G31">
            <v>3201.5</v>
          </cell>
          <cell r="H31">
            <v>3201.5</v>
          </cell>
          <cell r="I31">
            <v>3201.5</v>
          </cell>
          <cell r="J31">
            <v>3277.18</v>
          </cell>
          <cell r="K31">
            <v>3300.21</v>
          </cell>
          <cell r="L31">
            <v>3375.89</v>
          </cell>
          <cell r="M31">
            <v>3303.5</v>
          </cell>
          <cell r="N31">
            <v>3402.21</v>
          </cell>
          <cell r="O31">
            <v>3523.95</v>
          </cell>
          <cell r="P31">
            <v>3227.82</v>
          </cell>
          <cell r="Q31">
            <v>3563.44</v>
          </cell>
          <cell r="R31">
            <v>3639.12</v>
          </cell>
          <cell r="S31">
            <v>3685.18</v>
          </cell>
          <cell r="T31">
            <v>3589.76</v>
          </cell>
          <cell r="U31">
            <v>3711.5</v>
          </cell>
          <cell r="V31">
            <v>3866.15</v>
          </cell>
          <cell r="W31">
            <v>3987.89</v>
          </cell>
          <cell r="X31">
            <v>3892.47</v>
          </cell>
          <cell r="Y31">
            <v>4014.21</v>
          </cell>
        </row>
        <row r="32">
          <cell r="A32" t="str">
            <v>PCHTHR</v>
          </cell>
          <cell r="B32" t="str">
            <v>GP - PVC HT + TRSP (HRK)</v>
          </cell>
          <cell r="C32" t="str">
            <v>(HRK)</v>
          </cell>
          <cell r="D32">
            <v>92300</v>
          </cell>
          <cell r="E32">
            <v>94600</v>
          </cell>
          <cell r="F32">
            <v>95400</v>
          </cell>
          <cell r="G32">
            <v>97300</v>
          </cell>
          <cell r="H32">
            <v>97300</v>
          </cell>
          <cell r="I32">
            <v>97300</v>
          </cell>
          <cell r="J32">
            <v>99600</v>
          </cell>
          <cell r="K32">
            <v>100300</v>
          </cell>
          <cell r="L32">
            <v>102600</v>
          </cell>
          <cell r="M32">
            <v>100400</v>
          </cell>
          <cell r="N32">
            <v>103400</v>
          </cell>
          <cell r="O32">
            <v>107100</v>
          </cell>
          <cell r="P32">
            <v>98100</v>
          </cell>
          <cell r="Q32">
            <v>108300</v>
          </cell>
          <cell r="R32">
            <v>110600</v>
          </cell>
          <cell r="S32">
            <v>112000</v>
          </cell>
          <cell r="T32">
            <v>109100</v>
          </cell>
          <cell r="U32">
            <v>112800</v>
          </cell>
          <cell r="V32">
            <v>117500</v>
          </cell>
          <cell r="W32">
            <v>121200</v>
          </cell>
          <cell r="X32">
            <v>118300</v>
          </cell>
          <cell r="Y32">
            <v>122000</v>
          </cell>
        </row>
        <row r="33">
          <cell r="A33" t="str">
            <v>PCHT</v>
          </cell>
          <cell r="B33" t="str">
            <v>GP - PVC HT + TRSP (EUR)</v>
          </cell>
          <cell r="C33" t="str">
            <v>(EUR)</v>
          </cell>
          <cell r="D33">
            <v>12147.93</v>
          </cell>
          <cell r="E33">
            <v>12450.64</v>
          </cell>
          <cell r="F33">
            <v>12555.94</v>
          </cell>
          <cell r="G33">
            <v>12806</v>
          </cell>
          <cell r="H33">
            <v>12806</v>
          </cell>
          <cell r="I33">
            <v>12806</v>
          </cell>
          <cell r="J33">
            <v>13108.71</v>
          </cell>
          <cell r="K33">
            <v>13200.84</v>
          </cell>
          <cell r="L33">
            <v>13503.55</v>
          </cell>
          <cell r="M33">
            <v>13214</v>
          </cell>
          <cell r="N33">
            <v>13608.84</v>
          </cell>
          <cell r="O33">
            <v>14095.81</v>
          </cell>
          <cell r="P33">
            <v>12911.29</v>
          </cell>
          <cell r="Q33">
            <v>14253.75</v>
          </cell>
          <cell r="R33">
            <v>14556.46</v>
          </cell>
          <cell r="S33">
            <v>14740.72</v>
          </cell>
          <cell r="T33">
            <v>14359.04</v>
          </cell>
          <cell r="U33">
            <v>14846.01</v>
          </cell>
          <cell r="V33">
            <v>15464.6</v>
          </cell>
          <cell r="W33">
            <v>15951.57</v>
          </cell>
          <cell r="X33">
            <v>15569.89</v>
          </cell>
          <cell r="Y33">
            <v>16056.86</v>
          </cell>
        </row>
        <row r="34">
          <cell r="A34" t="str">
            <v>TRAHRK</v>
          </cell>
          <cell r="B34" t="str">
            <v>GP - TRANSPORT HT (HRK)</v>
          </cell>
          <cell r="C34" t="str">
            <v>(HRK)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A35" t="str">
            <v>TRAEUR</v>
          </cell>
          <cell r="B35" t="str">
            <v>GP - TRANSPORT HT (EUR)</v>
          </cell>
          <cell r="C35" t="str">
            <v>(EUR)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A36" t="str">
            <v>PHTSTK</v>
          </cell>
          <cell r="B36" t="str">
            <v>GP - PVC HT SS TRSP (HRK)</v>
          </cell>
          <cell r="C36" t="str">
            <v>(HRK)</v>
          </cell>
          <cell r="D36">
            <v>92300</v>
          </cell>
          <cell r="E36">
            <v>94600</v>
          </cell>
          <cell r="F36">
            <v>95400</v>
          </cell>
          <cell r="G36">
            <v>97300</v>
          </cell>
          <cell r="H36">
            <v>97300</v>
          </cell>
          <cell r="I36">
            <v>97300</v>
          </cell>
          <cell r="J36">
            <v>99600</v>
          </cell>
          <cell r="K36">
            <v>100300</v>
          </cell>
          <cell r="L36">
            <v>102600</v>
          </cell>
          <cell r="M36">
            <v>100400</v>
          </cell>
          <cell r="N36">
            <v>103400</v>
          </cell>
          <cell r="O36">
            <v>107100</v>
          </cell>
          <cell r="P36">
            <v>98100</v>
          </cell>
          <cell r="Q36">
            <v>108300</v>
          </cell>
          <cell r="R36">
            <v>110600</v>
          </cell>
          <cell r="S36">
            <v>112000</v>
          </cell>
          <cell r="T36">
            <v>109100</v>
          </cell>
          <cell r="U36">
            <v>112800</v>
          </cell>
          <cell r="V36">
            <v>117500</v>
          </cell>
          <cell r="W36">
            <v>121200</v>
          </cell>
          <cell r="X36">
            <v>118300</v>
          </cell>
          <cell r="Y36">
            <v>122000</v>
          </cell>
        </row>
        <row r="37">
          <cell r="A37" t="str">
            <v>PHTSTE</v>
          </cell>
          <cell r="B37" t="str">
            <v>GP - PVC HT SS TRSP (EUR)</v>
          </cell>
          <cell r="C37" t="str">
            <v>(EUR)</v>
          </cell>
          <cell r="D37">
            <v>12147.93</v>
          </cell>
          <cell r="E37">
            <v>12450.64</v>
          </cell>
          <cell r="F37">
            <v>12555.94</v>
          </cell>
          <cell r="G37">
            <v>12806</v>
          </cell>
          <cell r="H37">
            <v>12806</v>
          </cell>
          <cell r="I37">
            <v>12806</v>
          </cell>
          <cell r="J37">
            <v>13108.71</v>
          </cell>
          <cell r="K37">
            <v>13200.84</v>
          </cell>
          <cell r="L37">
            <v>13503.55</v>
          </cell>
          <cell r="M37">
            <v>13214</v>
          </cell>
          <cell r="N37">
            <v>13608.84</v>
          </cell>
          <cell r="O37">
            <v>14095.81</v>
          </cell>
          <cell r="P37">
            <v>12911.29</v>
          </cell>
          <cell r="Q37">
            <v>14253.75</v>
          </cell>
          <cell r="R37">
            <v>14556.46</v>
          </cell>
          <cell r="S37">
            <v>14740.72</v>
          </cell>
          <cell r="T37">
            <v>14359.04</v>
          </cell>
          <cell r="U37">
            <v>14846.01</v>
          </cell>
          <cell r="V37">
            <v>15464.6</v>
          </cell>
          <cell r="W37">
            <v>15951.57</v>
          </cell>
          <cell r="X37">
            <v>15569.89</v>
          </cell>
          <cell r="Y37">
            <v>16056.86</v>
          </cell>
        </row>
        <row r="38">
          <cell r="A38" t="str">
            <v>TMRE</v>
          </cell>
          <cell r="B38" t="str">
            <v>GP - TAUX DE MARGE RESEAU</v>
          </cell>
          <cell r="D38">
            <v>4</v>
          </cell>
          <cell r="E38">
            <v>4</v>
          </cell>
          <cell r="F38">
            <v>4</v>
          </cell>
          <cell r="G38">
            <v>4</v>
          </cell>
          <cell r="H38">
            <v>4</v>
          </cell>
          <cell r="I38">
            <v>4</v>
          </cell>
          <cell r="J38">
            <v>4</v>
          </cell>
          <cell r="K38">
            <v>4</v>
          </cell>
          <cell r="L38">
            <v>4</v>
          </cell>
          <cell r="M38">
            <v>4</v>
          </cell>
          <cell r="N38">
            <v>4</v>
          </cell>
          <cell r="O38">
            <v>4</v>
          </cell>
          <cell r="P38">
            <v>4</v>
          </cell>
          <cell r="Q38">
            <v>4</v>
          </cell>
          <cell r="R38">
            <v>4</v>
          </cell>
          <cell r="S38">
            <v>4</v>
          </cell>
          <cell r="T38">
            <v>4</v>
          </cell>
          <cell r="U38">
            <v>4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</row>
        <row r="39">
          <cell r="A39" t="str">
            <v>MREFRF</v>
          </cell>
          <cell r="B39" t="str">
            <v>GP - MARGE RESEAU (HRK)</v>
          </cell>
          <cell r="C39" t="str">
            <v>(HRK)</v>
          </cell>
          <cell r="D39">
            <v>3692</v>
          </cell>
          <cell r="E39">
            <v>3784</v>
          </cell>
          <cell r="F39">
            <v>3816</v>
          </cell>
          <cell r="G39">
            <v>3892</v>
          </cell>
          <cell r="H39">
            <v>3892</v>
          </cell>
          <cell r="I39">
            <v>3892</v>
          </cell>
          <cell r="J39">
            <v>3984</v>
          </cell>
          <cell r="K39">
            <v>4012</v>
          </cell>
          <cell r="L39">
            <v>4104</v>
          </cell>
          <cell r="M39">
            <v>4016</v>
          </cell>
          <cell r="N39">
            <v>4136</v>
          </cell>
          <cell r="O39">
            <v>4284</v>
          </cell>
          <cell r="P39">
            <v>3924</v>
          </cell>
          <cell r="Q39">
            <v>4332</v>
          </cell>
          <cell r="R39">
            <v>4424</v>
          </cell>
          <cell r="S39">
            <v>4480</v>
          </cell>
          <cell r="T39">
            <v>4364</v>
          </cell>
          <cell r="U39">
            <v>4512</v>
          </cell>
          <cell r="V39">
            <v>4700</v>
          </cell>
          <cell r="W39">
            <v>4848</v>
          </cell>
          <cell r="X39">
            <v>4732</v>
          </cell>
          <cell r="Y39">
            <v>4880</v>
          </cell>
        </row>
        <row r="40">
          <cell r="A40" t="str">
            <v>MRE</v>
          </cell>
          <cell r="B40" t="str">
            <v>GP - MARGE RESEAU (EUR)</v>
          </cell>
          <cell r="C40" t="str">
            <v>(EUR)</v>
          </cell>
          <cell r="D40">
            <v>485.92</v>
          </cell>
          <cell r="E40">
            <v>498.03</v>
          </cell>
          <cell r="F40">
            <v>502.24</v>
          </cell>
          <cell r="G40">
            <v>512.24</v>
          </cell>
          <cell r="H40">
            <v>512.24</v>
          </cell>
          <cell r="I40">
            <v>512.24</v>
          </cell>
          <cell r="J40">
            <v>524.35</v>
          </cell>
          <cell r="K40">
            <v>528.03</v>
          </cell>
          <cell r="L40">
            <v>540.14</v>
          </cell>
          <cell r="M40">
            <v>528.55999999999995</v>
          </cell>
          <cell r="N40">
            <v>544.35</v>
          </cell>
          <cell r="O40">
            <v>563.83000000000004</v>
          </cell>
          <cell r="P40">
            <v>516.45000000000005</v>
          </cell>
          <cell r="Q40">
            <v>570.15</v>
          </cell>
          <cell r="R40">
            <v>582.26</v>
          </cell>
          <cell r="S40">
            <v>589.63</v>
          </cell>
          <cell r="T40">
            <v>574.36</v>
          </cell>
          <cell r="U40">
            <v>593.84</v>
          </cell>
          <cell r="V40">
            <v>618.58000000000004</v>
          </cell>
          <cell r="W40">
            <v>638.05999999999995</v>
          </cell>
          <cell r="X40">
            <v>622.79999999999995</v>
          </cell>
          <cell r="Y40">
            <v>642.27</v>
          </cell>
        </row>
        <row r="41">
          <cell r="A41" t="str">
            <v>PVRHRK</v>
          </cell>
          <cell r="B41" t="str">
            <v>GP - PVR (HRK)</v>
          </cell>
          <cell r="C41" t="str">
            <v>(HRK)</v>
          </cell>
          <cell r="D41">
            <v>88608</v>
          </cell>
          <cell r="E41">
            <v>90816</v>
          </cell>
          <cell r="F41">
            <v>91584</v>
          </cell>
          <cell r="G41">
            <v>93408</v>
          </cell>
          <cell r="H41">
            <v>93408</v>
          </cell>
          <cell r="I41">
            <v>93408</v>
          </cell>
          <cell r="J41">
            <v>95616</v>
          </cell>
          <cell r="K41">
            <v>96288</v>
          </cell>
          <cell r="L41">
            <v>98496</v>
          </cell>
          <cell r="M41">
            <v>96384</v>
          </cell>
          <cell r="N41">
            <v>99264</v>
          </cell>
          <cell r="O41">
            <v>102816</v>
          </cell>
          <cell r="P41">
            <v>94176</v>
          </cell>
          <cell r="Q41">
            <v>103968</v>
          </cell>
          <cell r="R41">
            <v>106176</v>
          </cell>
          <cell r="S41">
            <v>107520</v>
          </cell>
          <cell r="T41">
            <v>104736</v>
          </cell>
          <cell r="U41">
            <v>108288</v>
          </cell>
          <cell r="V41">
            <v>112800</v>
          </cell>
          <cell r="W41">
            <v>116352</v>
          </cell>
          <cell r="X41">
            <v>113568</v>
          </cell>
          <cell r="Y41">
            <v>117120</v>
          </cell>
        </row>
        <row r="42">
          <cell r="A42" t="str">
            <v>PVREUR</v>
          </cell>
          <cell r="B42" t="str">
            <v>GP - PVR (EUR)</v>
          </cell>
          <cell r="C42" t="str">
            <v>(EUR)</v>
          </cell>
          <cell r="D42">
            <v>11662.02</v>
          </cell>
          <cell r="E42">
            <v>11952.62</v>
          </cell>
          <cell r="F42">
            <v>12053.7</v>
          </cell>
          <cell r="G42">
            <v>12293.76</v>
          </cell>
          <cell r="H42">
            <v>12293.76</v>
          </cell>
          <cell r="I42">
            <v>12293.76</v>
          </cell>
          <cell r="J42">
            <v>12584.36</v>
          </cell>
          <cell r="K42">
            <v>12672.81</v>
          </cell>
          <cell r="L42">
            <v>12963.41</v>
          </cell>
          <cell r="M42">
            <v>12685.44</v>
          </cell>
          <cell r="N42">
            <v>13064.49</v>
          </cell>
          <cell r="O42">
            <v>13531.98</v>
          </cell>
          <cell r="P42">
            <v>12394.84</v>
          </cell>
          <cell r="Q42">
            <v>13683.6</v>
          </cell>
          <cell r="R42">
            <v>13974.2</v>
          </cell>
          <cell r="S42">
            <v>14151.09</v>
          </cell>
          <cell r="T42">
            <v>13784.68</v>
          </cell>
          <cell r="U42">
            <v>14252.17</v>
          </cell>
          <cell r="V42">
            <v>14846.01</v>
          </cell>
          <cell r="W42">
            <v>15313.5</v>
          </cell>
          <cell r="X42">
            <v>14947.09</v>
          </cell>
          <cell r="Y42">
            <v>15414.58</v>
          </cell>
        </row>
        <row r="43">
          <cell r="A43" t="str">
            <v>PVRHTD</v>
          </cell>
          <cell r="B43" t="str">
            <v>GP - PVR HORS TOUT (HRK)</v>
          </cell>
          <cell r="C43" t="str">
            <v>(HRK)</v>
          </cell>
          <cell r="D43">
            <v>88321</v>
          </cell>
          <cell r="E43">
            <v>90529</v>
          </cell>
          <cell r="F43">
            <v>91297</v>
          </cell>
          <cell r="G43">
            <v>93121</v>
          </cell>
          <cell r="H43">
            <v>93121</v>
          </cell>
          <cell r="I43">
            <v>93121</v>
          </cell>
          <cell r="J43">
            <v>95329</v>
          </cell>
          <cell r="K43">
            <v>96001</v>
          </cell>
          <cell r="L43">
            <v>98209</v>
          </cell>
          <cell r="M43">
            <v>96097</v>
          </cell>
          <cell r="N43">
            <v>98977</v>
          </cell>
          <cell r="O43">
            <v>102529</v>
          </cell>
          <cell r="P43">
            <v>93889</v>
          </cell>
          <cell r="Q43">
            <v>103681</v>
          </cell>
          <cell r="R43">
            <v>105889</v>
          </cell>
          <cell r="S43">
            <v>107233</v>
          </cell>
          <cell r="T43">
            <v>104449</v>
          </cell>
          <cell r="U43">
            <v>108001</v>
          </cell>
          <cell r="V43">
            <v>112513</v>
          </cell>
          <cell r="W43">
            <v>116065</v>
          </cell>
          <cell r="X43">
            <v>113281</v>
          </cell>
          <cell r="Y43">
            <v>116833</v>
          </cell>
        </row>
        <row r="44">
          <cell r="A44" t="str">
            <v>PVRHTE</v>
          </cell>
          <cell r="B44" t="str">
            <v>GP - PVR HORS TOUT (EUR)</v>
          </cell>
          <cell r="C44" t="str">
            <v>(EUR)</v>
          </cell>
          <cell r="D44">
            <v>11624.24</v>
          </cell>
          <cell r="E44">
            <v>11914.85</v>
          </cell>
          <cell r="F44">
            <v>12015.93</v>
          </cell>
          <cell r="G44">
            <v>12255.99</v>
          </cell>
          <cell r="H44">
            <v>12255.99</v>
          </cell>
          <cell r="I44">
            <v>12255.99</v>
          </cell>
          <cell r="J44">
            <v>12546.59</v>
          </cell>
          <cell r="K44">
            <v>12635.04</v>
          </cell>
          <cell r="L44">
            <v>12925.64</v>
          </cell>
          <cell r="M44">
            <v>12647.67</v>
          </cell>
          <cell r="N44">
            <v>13026.72</v>
          </cell>
          <cell r="O44">
            <v>13494.21</v>
          </cell>
          <cell r="P44">
            <v>12357.07</v>
          </cell>
          <cell r="Q44">
            <v>13645.83</v>
          </cell>
          <cell r="R44">
            <v>13936.43</v>
          </cell>
          <cell r="S44">
            <v>14113.32</v>
          </cell>
          <cell r="T44">
            <v>13746.91</v>
          </cell>
          <cell r="U44">
            <v>14214.4</v>
          </cell>
          <cell r="V44">
            <v>14808.24</v>
          </cell>
          <cell r="W44">
            <v>15275.73</v>
          </cell>
          <cell r="X44">
            <v>14909.32</v>
          </cell>
          <cell r="Y44">
            <v>15376.81</v>
          </cell>
        </row>
        <row r="45">
          <cell r="A45" t="str">
            <v>TMFI</v>
          </cell>
          <cell r="B45" t="str">
            <v>GP - TAUX MARGE FILIALE</v>
          </cell>
          <cell r="D45">
            <v>28.96</v>
          </cell>
          <cell r="E45">
            <v>28.96</v>
          </cell>
          <cell r="F45">
            <v>28.96</v>
          </cell>
          <cell r="G45">
            <v>28.96</v>
          </cell>
          <cell r="H45">
            <v>28.96</v>
          </cell>
          <cell r="I45">
            <v>28.96</v>
          </cell>
          <cell r="J45">
            <v>28.96</v>
          </cell>
          <cell r="K45">
            <v>28.96</v>
          </cell>
          <cell r="L45">
            <v>28.96</v>
          </cell>
          <cell r="M45">
            <v>28.96</v>
          </cell>
          <cell r="N45">
            <v>28.96</v>
          </cell>
          <cell r="O45">
            <v>28.96</v>
          </cell>
          <cell r="P45">
            <v>28.96</v>
          </cell>
          <cell r="Q45">
            <v>28.96</v>
          </cell>
          <cell r="R45">
            <v>28.96</v>
          </cell>
          <cell r="S45">
            <v>28.96</v>
          </cell>
          <cell r="T45">
            <v>28.96</v>
          </cell>
          <cell r="U45">
            <v>28.96</v>
          </cell>
          <cell r="V45">
            <v>28.96</v>
          </cell>
          <cell r="W45">
            <v>28.96</v>
          </cell>
          <cell r="X45">
            <v>28.96</v>
          </cell>
          <cell r="Y45">
            <v>28.96</v>
          </cell>
        </row>
        <row r="46">
          <cell r="A46" t="str">
            <v>MFIHRK</v>
          </cell>
          <cell r="B46" t="str">
            <v>GP - MARGE FILIALE (HRK)</v>
          </cell>
          <cell r="C46" t="str">
            <v>(HRK)</v>
          </cell>
          <cell r="D46">
            <v>25660.880000000001</v>
          </cell>
          <cell r="E46">
            <v>26300.31</v>
          </cell>
          <cell r="F46">
            <v>26522.73</v>
          </cell>
          <cell r="G46">
            <v>27050.959999999999</v>
          </cell>
          <cell r="H46">
            <v>27050.959999999999</v>
          </cell>
          <cell r="I46">
            <v>27050.959999999999</v>
          </cell>
          <cell r="J46">
            <v>27690.39</v>
          </cell>
          <cell r="K46">
            <v>27885</v>
          </cell>
          <cell r="L46">
            <v>28524.44</v>
          </cell>
          <cell r="M46">
            <v>27912.81</v>
          </cell>
          <cell r="N46">
            <v>28746.85</v>
          </cell>
          <cell r="O46">
            <v>29775.51</v>
          </cell>
          <cell r="P46">
            <v>27273.37</v>
          </cell>
          <cell r="Q46">
            <v>30109.13</v>
          </cell>
          <cell r="R46">
            <v>30748.57</v>
          </cell>
          <cell r="S46">
            <v>31137.79</v>
          </cell>
          <cell r="T46">
            <v>30331.55</v>
          </cell>
          <cell r="U46">
            <v>31360.2</v>
          </cell>
          <cell r="V46">
            <v>32666.880000000001</v>
          </cell>
          <cell r="W46">
            <v>33695.54</v>
          </cell>
          <cell r="X46">
            <v>32889.29</v>
          </cell>
          <cell r="Y46">
            <v>33917.949999999997</v>
          </cell>
        </row>
        <row r="47">
          <cell r="A47" t="str">
            <v>MFI</v>
          </cell>
          <cell r="B47" t="str">
            <v>GP - MARGE FILIALE (EUR)</v>
          </cell>
          <cell r="C47" t="str">
            <v>(EUR)</v>
          </cell>
          <cell r="D47">
            <v>3377.32</v>
          </cell>
          <cell r="E47">
            <v>3461.48</v>
          </cell>
          <cell r="F47">
            <v>3490.75</v>
          </cell>
          <cell r="G47">
            <v>3560.27</v>
          </cell>
          <cell r="H47">
            <v>3560.27</v>
          </cell>
          <cell r="I47">
            <v>3560.27</v>
          </cell>
          <cell r="J47">
            <v>3644.43</v>
          </cell>
          <cell r="K47">
            <v>3670.04</v>
          </cell>
          <cell r="L47">
            <v>3754.2</v>
          </cell>
          <cell r="M47">
            <v>3673.7</v>
          </cell>
          <cell r="N47">
            <v>3783.48</v>
          </cell>
          <cell r="O47">
            <v>3918.86</v>
          </cell>
          <cell r="P47">
            <v>3589.55</v>
          </cell>
          <cell r="Q47">
            <v>3962.77</v>
          </cell>
          <cell r="R47">
            <v>4046.93</v>
          </cell>
          <cell r="S47">
            <v>4098.16</v>
          </cell>
          <cell r="T47">
            <v>3992.04</v>
          </cell>
          <cell r="U47">
            <v>4127.43</v>
          </cell>
          <cell r="V47">
            <v>4299.41</v>
          </cell>
          <cell r="W47">
            <v>4434.79</v>
          </cell>
          <cell r="X47">
            <v>4328.68</v>
          </cell>
          <cell r="Y47">
            <v>4464.0600000000004</v>
          </cell>
        </row>
        <row r="48">
          <cell r="A48" t="str">
            <v>PRFIHR</v>
          </cell>
          <cell r="B48" t="str">
            <v>GP - PRIX REV.FIL. (HRK)</v>
          </cell>
          <cell r="C48" t="str">
            <v>(HRK)</v>
          </cell>
          <cell r="D48">
            <v>62947.12</v>
          </cell>
          <cell r="E48">
            <v>64515.69</v>
          </cell>
          <cell r="F48">
            <v>65061.27</v>
          </cell>
          <cell r="G48">
            <v>66357.039999999994</v>
          </cell>
          <cell r="H48">
            <v>66357.039999999994</v>
          </cell>
          <cell r="I48">
            <v>66357.039999999994</v>
          </cell>
          <cell r="J48">
            <v>67925.61</v>
          </cell>
          <cell r="K48">
            <v>68403</v>
          </cell>
          <cell r="L48">
            <v>69971.56</v>
          </cell>
          <cell r="M48">
            <v>68471.19</v>
          </cell>
          <cell r="N48">
            <v>70517.149999999994</v>
          </cell>
          <cell r="O48">
            <v>73040.490000000005</v>
          </cell>
          <cell r="P48">
            <v>66902.63</v>
          </cell>
          <cell r="Q48">
            <v>73858.87</v>
          </cell>
          <cell r="R48">
            <v>75427.429999999993</v>
          </cell>
          <cell r="S48">
            <v>76382.210000000006</v>
          </cell>
          <cell r="T48">
            <v>74404.45</v>
          </cell>
          <cell r="U48">
            <v>76927.8</v>
          </cell>
          <cell r="V48">
            <v>80133.119999999995</v>
          </cell>
          <cell r="W48">
            <v>82656.460000000006</v>
          </cell>
          <cell r="X48">
            <v>80678.710000000006</v>
          </cell>
          <cell r="Y48">
            <v>83202.05</v>
          </cell>
        </row>
        <row r="49">
          <cell r="A49" t="str">
            <v>PRFI</v>
          </cell>
          <cell r="B49" t="str">
            <v>GP - PRIX REV.FIL.(EUR)</v>
          </cell>
          <cell r="C49" t="str">
            <v>(EUR)</v>
          </cell>
          <cell r="D49">
            <v>8284.7000000000007</v>
          </cell>
          <cell r="E49">
            <v>8491.14</v>
          </cell>
          <cell r="F49">
            <v>8562.9500000000007</v>
          </cell>
          <cell r="G49">
            <v>8733.49</v>
          </cell>
          <cell r="H49">
            <v>8733.49</v>
          </cell>
          <cell r="I49">
            <v>8733.49</v>
          </cell>
          <cell r="J49">
            <v>8939.93</v>
          </cell>
          <cell r="K49">
            <v>9002.76</v>
          </cell>
          <cell r="L49">
            <v>9209.2099999999991</v>
          </cell>
          <cell r="M49">
            <v>9011.74</v>
          </cell>
          <cell r="N49">
            <v>9281.01</v>
          </cell>
          <cell r="O49">
            <v>9613.1200000000008</v>
          </cell>
          <cell r="P49">
            <v>8805.2900000000009</v>
          </cell>
          <cell r="Q49">
            <v>9720.83</v>
          </cell>
          <cell r="R49">
            <v>9927.27</v>
          </cell>
          <cell r="S49">
            <v>10052.94</v>
          </cell>
          <cell r="T49">
            <v>9792.64</v>
          </cell>
          <cell r="U49">
            <v>10124.74</v>
          </cell>
          <cell r="V49">
            <v>10546.61</v>
          </cell>
          <cell r="W49">
            <v>10878.71</v>
          </cell>
          <cell r="X49">
            <v>10618.41</v>
          </cell>
          <cell r="Y49">
            <v>10950.52</v>
          </cell>
        </row>
        <row r="50">
          <cell r="A50" t="str">
            <v>TRI2HR</v>
          </cell>
          <cell r="B50" t="str">
            <v>GP - FRAIS TRANSIT (HRK)</v>
          </cell>
          <cell r="C50" t="str">
            <v>(HRK)</v>
          </cell>
          <cell r="D50">
            <v>287</v>
          </cell>
          <cell r="E50">
            <v>287</v>
          </cell>
          <cell r="F50">
            <v>287</v>
          </cell>
          <cell r="G50">
            <v>287</v>
          </cell>
          <cell r="H50">
            <v>287</v>
          </cell>
          <cell r="I50">
            <v>287</v>
          </cell>
          <cell r="J50">
            <v>287</v>
          </cell>
          <cell r="K50">
            <v>287</v>
          </cell>
          <cell r="L50">
            <v>287</v>
          </cell>
          <cell r="M50">
            <v>287</v>
          </cell>
          <cell r="N50">
            <v>287</v>
          </cell>
          <cell r="O50">
            <v>287</v>
          </cell>
          <cell r="P50">
            <v>287</v>
          </cell>
          <cell r="Q50">
            <v>287</v>
          </cell>
          <cell r="R50">
            <v>287</v>
          </cell>
          <cell r="S50">
            <v>287</v>
          </cell>
          <cell r="T50">
            <v>287</v>
          </cell>
          <cell r="U50">
            <v>287</v>
          </cell>
          <cell r="V50">
            <v>287</v>
          </cell>
          <cell r="W50">
            <v>287</v>
          </cell>
          <cell r="X50">
            <v>287</v>
          </cell>
          <cell r="Y50">
            <v>287</v>
          </cell>
        </row>
        <row r="51">
          <cell r="A51" t="str">
            <v>TRI2</v>
          </cell>
          <cell r="B51" t="str">
            <v>GP - FRAIS TRANSIT (EUR)</v>
          </cell>
          <cell r="C51" t="str">
            <v>(EUR)</v>
          </cell>
          <cell r="D51">
            <v>37.770000000000003</v>
          </cell>
          <cell r="E51">
            <v>37.770000000000003</v>
          </cell>
          <cell r="F51">
            <v>37.770000000000003</v>
          </cell>
          <cell r="G51">
            <v>37.770000000000003</v>
          </cell>
          <cell r="H51">
            <v>37.770000000000003</v>
          </cell>
          <cell r="I51">
            <v>37.770000000000003</v>
          </cell>
          <cell r="J51">
            <v>37.770000000000003</v>
          </cell>
          <cell r="K51">
            <v>37.770000000000003</v>
          </cell>
          <cell r="L51">
            <v>37.770000000000003</v>
          </cell>
          <cell r="M51">
            <v>37.770000000000003</v>
          </cell>
          <cell r="N51">
            <v>37.770000000000003</v>
          </cell>
          <cell r="O51">
            <v>37.770000000000003</v>
          </cell>
          <cell r="P51">
            <v>37.770000000000003</v>
          </cell>
          <cell r="Q51">
            <v>37.770000000000003</v>
          </cell>
          <cell r="R51">
            <v>37.770000000000003</v>
          </cell>
          <cell r="S51">
            <v>37.770000000000003</v>
          </cell>
          <cell r="T51">
            <v>37.770000000000003</v>
          </cell>
          <cell r="U51">
            <v>37.770000000000003</v>
          </cell>
          <cell r="V51">
            <v>37.770000000000003</v>
          </cell>
          <cell r="W51">
            <v>37.770000000000003</v>
          </cell>
          <cell r="X51">
            <v>37.770000000000003</v>
          </cell>
          <cell r="Y51">
            <v>37.770000000000003</v>
          </cell>
        </row>
        <row r="52">
          <cell r="A52" t="str">
            <v>ECOTAX</v>
          </cell>
          <cell r="B52" t="str">
            <v>GP - ECO TAX (HRK)</v>
          </cell>
          <cell r="C52" t="str">
            <v>(HRK)</v>
          </cell>
          <cell r="D52">
            <v>1070</v>
          </cell>
          <cell r="E52">
            <v>1070</v>
          </cell>
          <cell r="F52">
            <v>1070</v>
          </cell>
          <cell r="G52">
            <v>1070</v>
          </cell>
          <cell r="H52">
            <v>1070</v>
          </cell>
          <cell r="I52">
            <v>1070</v>
          </cell>
          <cell r="J52">
            <v>1070</v>
          </cell>
          <cell r="K52">
            <v>1070</v>
          </cell>
          <cell r="L52">
            <v>1070</v>
          </cell>
          <cell r="M52">
            <v>1070</v>
          </cell>
          <cell r="N52">
            <v>1070</v>
          </cell>
          <cell r="O52">
            <v>1070</v>
          </cell>
          <cell r="P52">
            <v>1070</v>
          </cell>
          <cell r="Q52">
            <v>1070</v>
          </cell>
          <cell r="R52">
            <v>1070</v>
          </cell>
          <cell r="S52">
            <v>1070</v>
          </cell>
          <cell r="T52">
            <v>1070</v>
          </cell>
          <cell r="U52">
            <v>1070</v>
          </cell>
          <cell r="V52">
            <v>1070</v>
          </cell>
          <cell r="W52">
            <v>1070</v>
          </cell>
          <cell r="X52">
            <v>1070</v>
          </cell>
          <cell r="Y52">
            <v>1070</v>
          </cell>
        </row>
        <row r="53">
          <cell r="A53" t="str">
            <v>TRCALC</v>
          </cell>
          <cell r="B53" t="str">
            <v>GP - TROSARINA CALC (HRK)</v>
          </cell>
          <cell r="C53" t="str">
            <v>(EUR)</v>
          </cell>
          <cell r="D53">
            <v>8509.6793220338986</v>
          </cell>
          <cell r="E53">
            <v>8748.9527118644073</v>
          </cell>
          <cell r="F53">
            <v>8832.1767796610147</v>
          </cell>
          <cell r="G53">
            <v>9029.8366101694919</v>
          </cell>
          <cell r="H53">
            <v>9029.8366101694919</v>
          </cell>
          <cell r="I53">
            <v>9029.8366101694919</v>
          </cell>
          <cell r="J53">
            <v>9269.11</v>
          </cell>
          <cell r="K53">
            <v>9341.9322033898316</v>
          </cell>
          <cell r="L53">
            <v>9581.2040677966106</v>
          </cell>
          <cell r="M53">
            <v>9352.3340677966116</v>
          </cell>
          <cell r="N53">
            <v>9664.4296610169476</v>
          </cell>
          <cell r="O53">
            <v>10049.34593220339</v>
          </cell>
          <cell r="P53">
            <v>9113.0622033898326</v>
          </cell>
          <cell r="Q53">
            <v>10174.183559322033</v>
          </cell>
          <cell r="R53">
            <v>10413.455423728814</v>
          </cell>
          <cell r="S53">
            <v>10559.099830508478</v>
          </cell>
          <cell r="T53">
            <v>10257.407627118644</v>
          </cell>
          <cell r="U53">
            <v>10642.325423728817</v>
          </cell>
          <cell r="V53">
            <v>11131.272542372883</v>
          </cell>
          <cell r="W53">
            <v>11516.188813559324</v>
          </cell>
          <cell r="X53">
            <v>11214.498135593223</v>
          </cell>
          <cell r="Y53">
            <v>11599.414406779662</v>
          </cell>
        </row>
        <row r="54">
          <cell r="A54" t="str">
            <v>TROSHR</v>
          </cell>
          <cell r="B54" t="str">
            <v>GP - TROSARINA (HRK)</v>
          </cell>
          <cell r="C54" t="str">
            <v>(HRK)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A55" t="str">
            <v>TROS</v>
          </cell>
          <cell r="B55" t="str">
            <v>GP - TROSARINA (EUR)</v>
          </cell>
          <cell r="C55" t="str">
            <v>(EUR)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A56" t="str">
            <v>PDUEUR</v>
          </cell>
          <cell r="B56" t="str">
            <v>HR - PDU (EUR)</v>
          </cell>
          <cell r="C56" t="str">
            <v>(EUR)</v>
          </cell>
          <cell r="D56">
            <v>8246.92</v>
          </cell>
          <cell r="E56">
            <v>8453.3700000000008</v>
          </cell>
          <cell r="F56">
            <v>8525.17</v>
          </cell>
          <cell r="G56">
            <v>8695.7099999999991</v>
          </cell>
          <cell r="H56">
            <v>8695.7099999999991</v>
          </cell>
          <cell r="I56">
            <v>8695.7099999999991</v>
          </cell>
          <cell r="J56">
            <v>8902.16</v>
          </cell>
          <cell r="K56">
            <v>8964.99</v>
          </cell>
          <cell r="L56">
            <v>9171.43</v>
          </cell>
          <cell r="M56">
            <v>8973.9699999999993</v>
          </cell>
          <cell r="N56">
            <v>9243.24</v>
          </cell>
          <cell r="O56">
            <v>9575.35</v>
          </cell>
          <cell r="P56">
            <v>8767.52</v>
          </cell>
          <cell r="Q56">
            <v>9683.06</v>
          </cell>
          <cell r="R56">
            <v>9889.5</v>
          </cell>
          <cell r="S56">
            <v>10015.16</v>
          </cell>
          <cell r="T56">
            <v>9754.86</v>
          </cell>
          <cell r="U56">
            <v>10086.969999999999</v>
          </cell>
          <cell r="V56">
            <v>10508.83</v>
          </cell>
          <cell r="W56">
            <v>10840.94</v>
          </cell>
          <cell r="X56">
            <v>10580.64</v>
          </cell>
          <cell r="Y56">
            <v>10912.75</v>
          </cell>
        </row>
        <row r="57">
          <cell r="A57" t="str">
            <v>PTTSTE</v>
          </cell>
          <cell r="B57" t="str">
            <v>HR - PVC TTC SS TRP (EUR)</v>
          </cell>
          <cell r="C57" t="str">
            <v>(EUR)</v>
          </cell>
          <cell r="D57">
            <v>15184.92</v>
          </cell>
          <cell r="E57">
            <v>15563.31</v>
          </cell>
          <cell r="F57">
            <v>15694.92</v>
          </cell>
          <cell r="G57">
            <v>16007.5</v>
          </cell>
          <cell r="H57">
            <v>16007.5</v>
          </cell>
          <cell r="I57">
            <v>16007.5</v>
          </cell>
          <cell r="J57">
            <v>16385.89</v>
          </cell>
          <cell r="K57">
            <v>16501.05</v>
          </cell>
          <cell r="L57">
            <v>16879.439999999999</v>
          </cell>
          <cell r="M57">
            <v>16517.5</v>
          </cell>
          <cell r="N57">
            <v>17011.060000000001</v>
          </cell>
          <cell r="O57">
            <v>17619.77</v>
          </cell>
          <cell r="P57">
            <v>16139.12</v>
          </cell>
          <cell r="Q57">
            <v>17817.189999999999</v>
          </cell>
          <cell r="R57">
            <v>18195.580000000002</v>
          </cell>
          <cell r="S57">
            <v>18425.900000000001</v>
          </cell>
          <cell r="T57">
            <v>17948.8</v>
          </cell>
          <cell r="U57">
            <v>18557.52</v>
          </cell>
          <cell r="V57">
            <v>19330.740000000002</v>
          </cell>
          <cell r="W57">
            <v>19939.46</v>
          </cell>
          <cell r="X57">
            <v>19462.36</v>
          </cell>
          <cell r="Y57">
            <v>20071.07</v>
          </cell>
        </row>
        <row r="58">
          <cell r="A58" t="str">
            <v>PHTSTE</v>
          </cell>
          <cell r="B58" t="str">
            <v>HR - PVC HT SS TRSP (EUR)</v>
          </cell>
          <cell r="C58" t="str">
            <v>(EUR)</v>
          </cell>
          <cell r="D58">
            <v>12147.93</v>
          </cell>
          <cell r="E58">
            <v>12450.64</v>
          </cell>
          <cell r="F58">
            <v>12555.94</v>
          </cell>
          <cell r="G58">
            <v>12806</v>
          </cell>
          <cell r="H58">
            <v>12806</v>
          </cell>
          <cell r="I58">
            <v>12806</v>
          </cell>
          <cell r="J58">
            <v>13108.71</v>
          </cell>
          <cell r="K58">
            <v>13200.84</v>
          </cell>
          <cell r="L58">
            <v>13503.55</v>
          </cell>
          <cell r="M58">
            <v>13214</v>
          </cell>
          <cell r="N58">
            <v>13608.84</v>
          </cell>
          <cell r="O58">
            <v>14095.81</v>
          </cell>
          <cell r="P58">
            <v>12911.29</v>
          </cell>
          <cell r="Q58">
            <v>14253.75</v>
          </cell>
          <cell r="R58">
            <v>14556.46</v>
          </cell>
          <cell r="S58">
            <v>14740.72</v>
          </cell>
          <cell r="T58">
            <v>14359.04</v>
          </cell>
          <cell r="U58">
            <v>14846.01</v>
          </cell>
          <cell r="V58">
            <v>15464.6</v>
          </cell>
          <cell r="W58">
            <v>15951.57</v>
          </cell>
          <cell r="X58">
            <v>15569.89</v>
          </cell>
          <cell r="Y58">
            <v>16056.86</v>
          </cell>
        </row>
        <row r="59">
          <cell r="A59" t="str">
            <v>PVRHTE</v>
          </cell>
          <cell r="B59" t="str">
            <v>HR - PVR HORS TOUT (EUR)</v>
          </cell>
          <cell r="C59" t="str">
            <v>(EUR)</v>
          </cell>
          <cell r="D59">
            <v>11662.02</v>
          </cell>
          <cell r="E59">
            <v>11952.62</v>
          </cell>
          <cell r="F59">
            <v>12053.7</v>
          </cell>
          <cell r="G59">
            <v>12293.76</v>
          </cell>
          <cell r="H59">
            <v>12293.76</v>
          </cell>
          <cell r="I59">
            <v>12293.76</v>
          </cell>
          <cell r="J59">
            <v>12584.36</v>
          </cell>
          <cell r="K59">
            <v>12672.81</v>
          </cell>
          <cell r="L59">
            <v>12963.41</v>
          </cell>
          <cell r="M59">
            <v>12685.44</v>
          </cell>
          <cell r="N59">
            <v>13064.49</v>
          </cell>
          <cell r="O59">
            <v>13531.98</v>
          </cell>
          <cell r="P59">
            <v>12394.84</v>
          </cell>
          <cell r="Q59">
            <v>13683.6</v>
          </cell>
          <cell r="R59">
            <v>13974.2</v>
          </cell>
          <cell r="S59">
            <v>14151.09</v>
          </cell>
          <cell r="T59">
            <v>13784.68</v>
          </cell>
          <cell r="U59">
            <v>14252.17</v>
          </cell>
          <cell r="V59">
            <v>14846.01</v>
          </cell>
          <cell r="W59">
            <v>15313.5</v>
          </cell>
          <cell r="X59">
            <v>14947.09</v>
          </cell>
          <cell r="Y59">
            <v>15414.58</v>
          </cell>
        </row>
        <row r="60">
          <cell r="A60" t="str">
            <v>TMRE</v>
          </cell>
          <cell r="B60" t="str">
            <v>HR - TAUX DE MARGE RESEAU</v>
          </cell>
          <cell r="D60">
            <v>4</v>
          </cell>
          <cell r="E60">
            <v>4</v>
          </cell>
          <cell r="F60">
            <v>4</v>
          </cell>
          <cell r="G60">
            <v>4</v>
          </cell>
          <cell r="H60">
            <v>4</v>
          </cell>
          <cell r="I60">
            <v>4</v>
          </cell>
          <cell r="J60">
            <v>4</v>
          </cell>
          <cell r="K60">
            <v>4</v>
          </cell>
          <cell r="L60">
            <v>4</v>
          </cell>
          <cell r="M60">
            <v>4</v>
          </cell>
          <cell r="N60">
            <v>4</v>
          </cell>
          <cell r="O60">
            <v>4</v>
          </cell>
          <cell r="P60">
            <v>4</v>
          </cell>
          <cell r="Q60">
            <v>4</v>
          </cell>
          <cell r="R60">
            <v>4</v>
          </cell>
          <cell r="S60">
            <v>4</v>
          </cell>
          <cell r="T60">
            <v>4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4</v>
          </cell>
        </row>
        <row r="61">
          <cell r="A61" t="str">
            <v>TRAEUR</v>
          </cell>
          <cell r="B61" t="str">
            <v>HR - TRANSPORT (EUR)</v>
          </cell>
          <cell r="C61" t="str">
            <v>(EUR)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A62" t="str">
            <v>PDU</v>
          </cell>
          <cell r="B62" t="str">
            <v>GP - PDU (HRK)</v>
          </cell>
          <cell r="C62" t="str">
            <v>(HRK)</v>
          </cell>
          <cell r="D62">
            <v>62660.12</v>
          </cell>
          <cell r="E62">
            <v>64228.69</v>
          </cell>
          <cell r="F62">
            <v>64774.27</v>
          </cell>
          <cell r="G62">
            <v>66070.039999999994</v>
          </cell>
          <cell r="H62">
            <v>66070.039999999994</v>
          </cell>
          <cell r="I62">
            <v>66070.039999999994</v>
          </cell>
          <cell r="J62">
            <v>67638.61</v>
          </cell>
          <cell r="K62">
            <v>68116</v>
          </cell>
          <cell r="L62">
            <v>69684.56</v>
          </cell>
          <cell r="M62">
            <v>68184.19</v>
          </cell>
          <cell r="N62">
            <v>70230.149999999994</v>
          </cell>
          <cell r="O62">
            <v>72753.490000000005</v>
          </cell>
          <cell r="P62">
            <v>66615.63</v>
          </cell>
          <cell r="Q62">
            <v>73571.87</v>
          </cell>
          <cell r="R62">
            <v>75140.429999999993</v>
          </cell>
          <cell r="S62">
            <v>76095.210000000006</v>
          </cell>
          <cell r="T62">
            <v>74117.45</v>
          </cell>
          <cell r="U62">
            <v>76640.800000000003</v>
          </cell>
          <cell r="V62">
            <v>79846.12</v>
          </cell>
          <cell r="W62">
            <v>82369.460000000006</v>
          </cell>
          <cell r="X62">
            <v>80391.710000000006</v>
          </cell>
          <cell r="Y62">
            <v>82915.05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properties"/>
      <sheetName val="OptionPrixExcel"/>
      <sheetName val="MappingVersions"/>
    </sheetNames>
    <sheetDataSet>
      <sheetData sheetId="0"/>
      <sheetData sheetId="1"/>
      <sheetData sheetId="2">
        <row r="5">
          <cell r="D5" t="str">
            <v>2PAP18</v>
          </cell>
          <cell r="E5" t="str">
            <v>ABLAV</v>
          </cell>
          <cell r="F5" t="str">
            <v>ACCTC5</v>
          </cell>
          <cell r="G5" t="str">
            <v>ADAC</v>
          </cell>
          <cell r="H5" t="str">
            <v>AIRBA2</v>
          </cell>
          <cell r="I5" t="str">
            <v>ALAR01</v>
          </cell>
          <cell r="J5" t="str">
            <v>AVCACF</v>
          </cell>
          <cell r="K5" t="str">
            <v>BANAR</v>
          </cell>
          <cell r="L5" t="str">
            <v>BQFIXE</v>
          </cell>
          <cell r="M5" t="str">
            <v>CA</v>
          </cell>
          <cell r="N5" t="str">
            <v>CHAAUG</v>
          </cell>
          <cell r="O5" t="str">
            <v>CHOREC</v>
          </cell>
          <cell r="P5" t="str">
            <v>CLCPIV</v>
          </cell>
          <cell r="Q5" t="str">
            <v>CLCVIT</v>
          </cell>
          <cell r="R5" t="str">
            <v>CLSAR</v>
          </cell>
          <cell r="S5" t="str">
            <v>CSRGAC</v>
          </cell>
          <cell r="T5" t="str">
            <v>CUDFX</v>
          </cell>
          <cell r="U5" t="str">
            <v>CUGFX</v>
          </cell>
          <cell r="V5" t="str">
            <v>DPRPN</v>
          </cell>
          <cell r="W5" t="str">
            <v>DRAP13</v>
          </cell>
          <cell r="X5" t="str">
            <v>FIPOU</v>
          </cell>
          <cell r="Y5" t="str">
            <v>FRDIS1</v>
          </cell>
          <cell r="Z5" t="str">
            <v>HLIN01</v>
          </cell>
          <cell r="AA5" t="str">
            <v>KTGREP</v>
          </cell>
          <cell r="AB5" t="str">
            <v>LNC</v>
          </cell>
          <cell r="AC5" t="str">
            <v>LVILVE</v>
          </cell>
          <cell r="AD5" t="str">
            <v>MAPSUP</v>
          </cell>
          <cell r="AE5" t="str">
            <v>NAV3G5</v>
          </cell>
          <cell r="AF5" t="str">
            <v>PASRAB</v>
          </cell>
          <cell r="AG5" t="str">
            <v>PK08</v>
          </cell>
          <cell r="AH5" t="str">
            <v>PK194</v>
          </cell>
          <cell r="AI5" t="str">
            <v>PK207</v>
          </cell>
          <cell r="AJ5" t="str">
            <v>PK212</v>
          </cell>
          <cell r="AK5" t="str">
            <v>PKNR10</v>
          </cell>
          <cell r="AL5" t="str">
            <v>PLCBO1</v>
          </cell>
          <cell r="AM5" t="str">
            <v>PLDCVF</v>
          </cell>
          <cell r="AN5" t="str">
            <v>PLGCT</v>
          </cell>
          <cell r="AO5" t="str">
            <v>PROJAB</v>
          </cell>
          <cell r="AP5" t="str">
            <v>PROSC2</v>
          </cell>
          <cell r="AQ5" t="str">
            <v>PROSCS</v>
          </cell>
          <cell r="AR5" t="str">
            <v>PROVI2</v>
          </cell>
          <cell r="AS5" t="str">
            <v>PROVI3</v>
          </cell>
          <cell r="AT5" t="str">
            <v>PRPRO</v>
          </cell>
          <cell r="AU5" t="str">
            <v>PTANMO</v>
          </cell>
          <cell r="AV5" t="str">
            <v>QPA$MV</v>
          </cell>
          <cell r="AW5" t="str">
            <v>RAD43A</v>
          </cell>
          <cell r="AX5" t="str">
            <v>RAD49A</v>
          </cell>
          <cell r="AY5" t="str">
            <v>RDPROX</v>
          </cell>
          <cell r="AZ5" t="str">
            <v>RET04</v>
          </cell>
          <cell r="BA5" t="str">
            <v>RV</v>
          </cell>
          <cell r="BB5" t="str">
            <v>SACSRA</v>
          </cell>
          <cell r="BC5" t="str">
            <v>SFIPOU</v>
          </cell>
          <cell r="BD5" t="str">
            <v>SGARMI</v>
          </cell>
          <cell r="BE5" t="str">
            <v>SRV$MMDIGITHR</v>
          </cell>
          <cell r="BF5" t="str">
            <v>SSELA</v>
          </cell>
          <cell r="BG5" t="str">
            <v>SSPRPL</v>
          </cell>
          <cell r="BH5" t="str">
            <v>TCU0G2</v>
          </cell>
        </row>
        <row r="6">
          <cell r="D6" t="str">
            <v>2 POR BATTANTES 180</v>
          </cell>
          <cell r="E6" t="str">
            <v>AIRBAG LAT AVANT</v>
          </cell>
          <cell r="F6" t="str">
            <v>ACCESS. TON CAISSE 5</v>
          </cell>
          <cell r="G6" t="str">
            <v>AIDE A LA CONDUITE</v>
          </cell>
          <cell r="H6" t="str">
            <v>AIRBAG 02</v>
          </cell>
          <cell r="I6" t="str">
            <v>ALARME 01</v>
          </cell>
          <cell r="J6" t="str">
            <v>AVEC ACCESS. FUMEUR</v>
          </cell>
          <cell r="K6" t="str">
            <v>BANQUETTE ARRIERE</v>
          </cell>
          <cell r="L6" t="str">
            <v>BQT PASSAGER FIXE</v>
          </cell>
          <cell r="M6" t="str">
            <v>CONDITIONNEMENT AIR</v>
          </cell>
          <cell r="N6" t="str">
            <v>CHARGE UTILE AUGMENT</v>
          </cell>
          <cell r="O6" t="str">
            <v>CHAUFF.ORDIN.RECYCLE</v>
          </cell>
          <cell r="P6" t="str">
            <v>CLS COMP. PIV. GRIL.</v>
          </cell>
          <cell r="Q6" t="str">
            <v>COMPLETE VITREE</v>
          </cell>
          <cell r="R6" t="str">
            <v>CLOIS LIEE SIEGES AR</v>
          </cell>
          <cell r="S6" t="str">
            <v>CONSOLE RANG &amp; ACCOUD</v>
          </cell>
          <cell r="T6" t="str">
            <v>CUSTODE DROITE FIXE</v>
          </cell>
          <cell r="U6" t="str">
            <v>CUSTODE GAUCHE FIXE</v>
          </cell>
          <cell r="V6" t="str">
            <v>DETECT.PRESS.PNEUS</v>
          </cell>
          <cell r="W6" t="str">
            <v>DRAP 13</v>
          </cell>
          <cell r="X6" t="str">
            <v>AVEC FILTRE POLLEN</v>
          </cell>
          <cell r="Y6" t="str">
            <v>FREIN A DISQUE</v>
          </cell>
          <cell r="Z6" t="str">
            <v>HABILLAGE LAT INT 1</v>
          </cell>
          <cell r="AA6" t="str">
            <v>KIT GONFLAGE REPARAT</v>
          </cell>
          <cell r="AB6" t="str">
            <v>LUNETTE NON CHAUFF.</v>
          </cell>
          <cell r="AC6" t="str">
            <v>LEVE CD IMP PAS ELEC</v>
          </cell>
          <cell r="AD6" t="str">
            <v>CARTOGRAPHIE SUPERIEURE</v>
          </cell>
          <cell r="AE6" t="str">
            <v>AIDE NAVIG 5 NIVEAU 3</v>
          </cell>
          <cell r="AF6" t="str">
            <v>SG PASSAGER RABATTABLE</v>
          </cell>
          <cell r="AG6" t="str">
            <v>PACK</v>
          </cell>
          <cell r="AH6" t="str">
            <v>PACK</v>
          </cell>
          <cell r="AI6" t="str">
            <v>PACK</v>
          </cell>
          <cell r="AJ6" t="str">
            <v>PACK</v>
          </cell>
          <cell r="AK6" t="str">
            <v>PACK</v>
          </cell>
          <cell r="AL6" t="str">
            <v>PLANCHER BOIS TYPE 1</v>
          </cell>
          <cell r="AM6" t="str">
            <v>D COUL+VITRE FIXE</v>
          </cell>
          <cell r="AN6" t="str">
            <v>G COULISSANTE TOLEE</v>
          </cell>
          <cell r="AO6" t="str">
            <v>ANTI BROUILLARD</v>
          </cell>
          <cell r="AP6" t="str">
            <v>PROTEC.S/CSE+RESERV.</v>
          </cell>
          <cell r="AQ6" t="str">
            <v>PROTECTION S/CAISSE</v>
          </cell>
          <cell r="AR6" t="str">
            <v>PROTECTION DE VITRES 2</v>
          </cell>
          <cell r="AS6" t="str">
            <v>PROTECTION DE VITRES 3</v>
          </cell>
          <cell r="AT6" t="str">
            <v>PRESTATION PROFESSIONEL</v>
          </cell>
          <cell r="AU6" t="str">
            <v>POINT ANCRAGE MOBILE</v>
          </cell>
          <cell r="AV6" t="str">
            <v>PEINTURE METAL VERNIE</v>
          </cell>
          <cell r="AW6" t="str">
            <v>RADIO 43A</v>
          </cell>
          <cell r="AX6" t="str">
            <v>RADIO 49A</v>
          </cell>
          <cell r="AY6" t="str">
            <v>RADAR DE PROXIMITE</v>
          </cell>
          <cell r="AZ6" t="str">
            <v>RETROVISEURS EXT. 04</v>
          </cell>
          <cell r="BA6" t="str">
            <v>REGULATEUR DE VITES.</v>
          </cell>
          <cell r="BB6" t="str">
            <v>SANS CONSOLE RANG.</v>
          </cell>
          <cell r="BC6" t="str">
            <v>SANS FILTRE POLLEN</v>
          </cell>
          <cell r="BD6" t="str">
            <v>SS GARNITURE MONTANT MIL</v>
          </cell>
          <cell r="BE6" t="str">
            <v>Local Digital Pack HR</v>
          </cell>
          <cell r="BF6" t="str">
            <v>SANS ESSUIE LUNET.AR</v>
          </cell>
          <cell r="BG6" t="str">
            <v>SANS PROTEC PLANCHER</v>
          </cell>
          <cell r="BH6" t="str">
            <v>TCU VER 0 GEN 2</v>
          </cell>
        </row>
        <row r="7">
          <cell r="C7" t="str">
            <v>SCP</v>
          </cell>
          <cell r="E7" t="str">
            <v>JAS34</v>
          </cell>
          <cell r="F7" t="str">
            <v>ODB5</v>
          </cell>
          <cell r="G7" t="str">
            <v>RACUN</v>
          </cell>
          <cell r="J7" t="str">
            <v>PEPEL</v>
          </cell>
          <cell r="M7" t="str">
            <v>KLIMA</v>
          </cell>
          <cell r="N7" t="str">
            <v>PONOSI</v>
          </cell>
          <cell r="O7" t="str">
            <v>RECIK</v>
          </cell>
          <cell r="Q7" t="str">
            <v>PREOST</v>
          </cell>
          <cell r="T7" t="str">
            <v>STST</v>
          </cell>
          <cell r="V7" t="str">
            <v>INDIK</v>
          </cell>
          <cell r="X7" t="str">
            <v>FIL</v>
          </cell>
          <cell r="AA7" t="str">
            <v>PRIBOR</v>
          </cell>
          <cell r="AB7" t="str">
            <v>LIMVR</v>
          </cell>
          <cell r="AM7" t="str">
            <v>DESKLO</v>
          </cell>
          <cell r="AN7" t="str">
            <v>LKVLIM</v>
          </cell>
          <cell r="AO7" t="str">
            <v>MAGL</v>
          </cell>
          <cell r="AQ7" t="str">
            <v>ZASTI</v>
          </cell>
          <cell r="AY7" t="str">
            <v>PARKIR</v>
          </cell>
          <cell r="BA7" t="str">
            <v>RB</v>
          </cell>
          <cell r="BC7" t="str">
            <v>BEZFIL</v>
          </cell>
          <cell r="BF7" t="str">
            <v>NEBRIS</v>
          </cell>
        </row>
        <row r="8">
          <cell r="C8" t="str">
            <v>Libellé</v>
          </cell>
          <cell r="D8" t="str">
            <v>Pločevinasta krilna vrata zadaj z odpiranjem za 180°</v>
          </cell>
          <cell r="E8" t="str">
            <v>Stranski varnostni blazini spredaj</v>
          </cell>
          <cell r="F8" t="str">
            <v>Odbijači Style</v>
          </cell>
          <cell r="G8" t="str">
            <v>Potovalni računalnik</v>
          </cell>
          <cell r="H8" t="str">
            <v>Varnostna blazina za sovoznika</v>
          </cell>
          <cell r="I8" t="str">
            <v>Alarmna naprava</v>
          </cell>
          <cell r="J8" t="str">
            <v>Paket za kadilce</v>
          </cell>
          <cell r="K8" t="str">
            <v>Fiksna klop zadaj</v>
          </cell>
          <cell r="L8" t="str">
            <v>Klop za dva sopotnika</v>
          </cell>
          <cell r="M8" t="str">
            <v>Klimatska naprava</v>
          </cell>
          <cell r="N8" t="str">
            <v>Povečana nosilnost</v>
          </cell>
          <cell r="O8" t="str">
            <v>Ogrevanje z reciklažo</v>
          </cell>
          <cell r="P8" t="str">
            <v>Preklopna pregradna stena + preklopni sovoznikov sedež</v>
          </cell>
          <cell r="Q8" t="str">
            <v>Pločevinasta pregradna stena z oknom</v>
          </cell>
          <cell r="R8" t="str">
            <v>Poklopljiva zadnja klop s pregradno mrežo</v>
          </cell>
          <cell r="S8" t="str">
            <v>Sredinska konzola s plastičnim naslonom za roke</v>
          </cell>
          <cell r="T8" t="str">
            <v>Desno bočno steklo zadaj fiksno</v>
          </cell>
          <cell r="U8" t="str">
            <v>Levo bočno steklo zadaj fiksno</v>
          </cell>
          <cell r="V8" t="str">
            <v>Sistem za nazor tlaka v pnevmatikah</v>
          </cell>
          <cell r="W8" t="str">
            <v xml:space="preserve">Oblazinjenje 13 </v>
          </cell>
          <cell r="X8" t="str">
            <v>Protiprašni filter</v>
          </cell>
          <cell r="Y8" t="str">
            <v>Kolutne zavore zadaj</v>
          </cell>
          <cell r="Z8" t="str">
            <v>Plastične obloge tovornega prostora - do polovice</v>
          </cell>
          <cell r="AA8" t="str">
            <v>Kit za popravilo pnevmatik</v>
          </cell>
          <cell r="AB8" t="str">
            <v>Neogrevano zadnje steklo</v>
          </cell>
          <cell r="AC8" t="str">
            <v>Elektr.pomik stekel spredaj-voznik impulzno</v>
          </cell>
          <cell r="AD8" t="str">
            <v>Kartografija Evrope</v>
          </cell>
          <cell r="AE8" t="str">
            <v>Navigacijska naprava Carminat TomTom 2</v>
          </cell>
          <cell r="AF8" t="str">
            <v>Sovoznikov sedež zložljiv</v>
          </cell>
          <cell r="AG8" t="str">
            <v>Paket STEKLO</v>
          </cell>
          <cell r="AH8" t="str">
            <v>Paket PRO+</v>
          </cell>
          <cell r="AI8" t="str">
            <v>Paket UDOBJE</v>
          </cell>
          <cell r="AJ8" t="str">
            <v>Poklopljiva zandnja klop s pregradno mrežo</v>
          </cell>
          <cell r="AK8" t="str">
            <v>Pločevinasta dvokrilna vrata zadaj z odpiranjem za 180°.</v>
          </cell>
          <cell r="AL8" t="str">
            <v>Lesena obloga tal v tovornem prostoru</v>
          </cell>
          <cell r="AM8" t="str">
            <v>Desna drsna vrata s fiksnim steklom</v>
          </cell>
          <cell r="AN8" t="str">
            <v>Pločevinasta leva drsna vrata</v>
          </cell>
          <cell r="AO8" t="str">
            <v>Meglenki spredaj</v>
          </cell>
          <cell r="AP8" t="str">
            <v>Pločevinasta zaščita motorja</v>
          </cell>
          <cell r="AQ8" t="str">
            <v>Zaščita podvozja</v>
          </cell>
          <cell r="AR8" t="str">
            <v>Mrežasta zaščita stekel zadaj</v>
          </cell>
          <cell r="AS8" t="str">
            <v>Mrežasta zaščita stekel zadaj in ob straneh</v>
          </cell>
          <cell r="AT8" t="str">
            <v>Povišano podvozje</v>
          </cell>
          <cell r="AU8" t="str">
            <v>Pomična pritrdilna mesta v tovornem prostoru</v>
          </cell>
          <cell r="AV8" t="str">
            <v>Kovinska barva</v>
          </cell>
          <cell r="AW8" t="str">
            <v>Radio CD MP3 z AUX, USB in Bluetooth vmesnikom, integriran zaslon</v>
          </cell>
          <cell r="AX8" t="str">
            <v>R-Link</v>
          </cell>
          <cell r="AY8" t="str">
            <v>Pomoč pri parkiranju</v>
          </cell>
          <cell r="AZ8" t="str">
            <v xml:space="preserve">Zunanji ogledali električno nastavljivi </v>
          </cell>
          <cell r="BA8" t="str">
            <v>Regulator in omejevalnik hitrosti</v>
          </cell>
          <cell r="BB8" t="str">
            <v>Brez sredinske konzole</v>
          </cell>
          <cell r="BC8" t="str">
            <v>Brez protiprašnega filtra</v>
          </cell>
          <cell r="BD8" t="str">
            <v>Neoblazinjen stebriček</v>
          </cell>
          <cell r="BE8" t="str">
            <v>Digital Pack</v>
          </cell>
          <cell r="BF8" t="str">
            <v>Brez zadnjega brisalca</v>
          </cell>
          <cell r="BG8" t="str">
            <v>Brez zaščite podvozja</v>
          </cell>
          <cell r="BH8" t="str">
            <v>Internetna povezava</v>
          </cell>
        </row>
        <row r="9">
          <cell r="D9" t="str">
            <v>Prix modèle</v>
          </cell>
          <cell r="E9" t="str">
            <v>Prix modèle</v>
          </cell>
          <cell r="F9" t="str">
            <v>Prix modèle</v>
          </cell>
          <cell r="G9" t="str">
            <v>Prix modèle</v>
          </cell>
          <cell r="H9" t="str">
            <v>Prix modèle</v>
          </cell>
          <cell r="I9" t="str">
            <v>Prix modèle</v>
          </cell>
          <cell r="J9" t="str">
            <v>Prix modèle</v>
          </cell>
          <cell r="K9" t="str">
            <v>Prix modèle</v>
          </cell>
          <cell r="L9" t="str">
            <v>Prix modèle</v>
          </cell>
          <cell r="M9" t="str">
            <v>Prix modèle</v>
          </cell>
          <cell r="N9" t="str">
            <v>Prix modèle</v>
          </cell>
          <cell r="O9" t="str">
            <v>Prix modèle</v>
          </cell>
          <cell r="P9" t="str">
            <v>Prix modèle</v>
          </cell>
          <cell r="Q9" t="str">
            <v>Prix modèle</v>
          </cell>
          <cell r="R9" t="str">
            <v>Prix modèle</v>
          </cell>
          <cell r="S9" t="str">
            <v>Prix modèle</v>
          </cell>
          <cell r="T9" t="str">
            <v>Prix modèle</v>
          </cell>
          <cell r="U9" t="str">
            <v>Prix modèle</v>
          </cell>
          <cell r="V9" t="str">
            <v>Prix modèle</v>
          </cell>
          <cell r="W9" t="str">
            <v>Prix modèle</v>
          </cell>
          <cell r="X9" t="str">
            <v>Prix modèle</v>
          </cell>
          <cell r="Y9" t="str">
            <v>Prix modèle</v>
          </cell>
          <cell r="Z9" t="str">
            <v>Prix modèle</v>
          </cell>
          <cell r="AA9" t="str">
            <v>Prix modèle</v>
          </cell>
          <cell r="AB9" t="str">
            <v>Prix modèle</v>
          </cell>
          <cell r="AC9" t="str">
            <v>Prix modèle</v>
          </cell>
          <cell r="AD9" t="str">
            <v>Prix modèle</v>
          </cell>
          <cell r="AE9" t="str">
            <v>Prix modèle</v>
          </cell>
          <cell r="AF9" t="str">
            <v>Prix modèle</v>
          </cell>
          <cell r="AG9" t="str">
            <v>Prix modèle</v>
          </cell>
          <cell r="AH9" t="str">
            <v>Prix modèle</v>
          </cell>
          <cell r="AI9" t="str">
            <v>Prix modèle</v>
          </cell>
          <cell r="AJ9" t="str">
            <v>Prix modèle</v>
          </cell>
          <cell r="AK9" t="str">
            <v>Prix modèle</v>
          </cell>
          <cell r="AL9" t="str">
            <v>Prix modèle</v>
          </cell>
          <cell r="AM9" t="str">
            <v>Prix modèle</v>
          </cell>
          <cell r="AN9" t="str">
            <v>Prix modèle</v>
          </cell>
          <cell r="AO9" t="str">
            <v>Prix modèle</v>
          </cell>
          <cell r="AP9" t="str">
            <v>Prix modèle</v>
          </cell>
          <cell r="AQ9" t="str">
            <v>Prix modèle</v>
          </cell>
          <cell r="AR9" t="str">
            <v>Prix modèle</v>
          </cell>
          <cell r="AS9" t="str">
            <v>Prix modèle</v>
          </cell>
          <cell r="AT9" t="str">
            <v>Prix modèle</v>
          </cell>
          <cell r="AU9" t="str">
            <v>Prix modèle</v>
          </cell>
          <cell r="AV9" t="str">
            <v>Prix modèle</v>
          </cell>
          <cell r="AW9" t="str">
            <v>Prix modèle</v>
          </cell>
          <cell r="AX9" t="str">
            <v>Prix modèle</v>
          </cell>
          <cell r="AY9" t="str">
            <v>Prix modèle</v>
          </cell>
          <cell r="AZ9" t="str">
            <v>Prix modèle</v>
          </cell>
          <cell r="BA9" t="str">
            <v>Prix modèle</v>
          </cell>
          <cell r="BB9" t="str">
            <v>Prix modèle</v>
          </cell>
          <cell r="BC9" t="str">
            <v>Prix modèle</v>
          </cell>
          <cell r="BD9" t="str">
            <v>Prix modèle</v>
          </cell>
          <cell r="BE9" t="str">
            <v>Prix modèle</v>
          </cell>
          <cell r="BF9" t="str">
            <v>Prix modèle</v>
          </cell>
          <cell r="BG9" t="str">
            <v>Prix modèle</v>
          </cell>
          <cell r="BH9" t="str">
            <v>Prix modèle</v>
          </cell>
        </row>
        <row r="10">
          <cell r="B10" t="str">
            <v>PVC TTC (HRK)</v>
          </cell>
          <cell r="D10">
            <v>1.25</v>
          </cell>
          <cell r="E10">
            <v>2437.5</v>
          </cell>
          <cell r="F10">
            <v>1000</v>
          </cell>
          <cell r="G10">
            <v>375</v>
          </cell>
          <cell r="H10">
            <v>1375</v>
          </cell>
          <cell r="I10">
            <v>3187.5</v>
          </cell>
          <cell r="J10">
            <v>187.5</v>
          </cell>
          <cell r="K10">
            <v>1.25</v>
          </cell>
          <cell r="L10">
            <v>3187.5</v>
          </cell>
          <cell r="M10">
            <v>3186.2474999999995</v>
          </cell>
          <cell r="N10">
            <v>1312.5</v>
          </cell>
          <cell r="O10">
            <v>0</v>
          </cell>
          <cell r="P10">
            <v>375</v>
          </cell>
          <cell r="Q10">
            <v>250</v>
          </cell>
          <cell r="R10">
            <v>6248.75</v>
          </cell>
          <cell r="S10">
            <v>437.5</v>
          </cell>
          <cell r="T10">
            <v>500</v>
          </cell>
          <cell r="U10">
            <v>500</v>
          </cell>
          <cell r="V10">
            <v>62.5</v>
          </cell>
          <cell r="W10">
            <v>1.25</v>
          </cell>
          <cell r="X10">
            <v>1.25</v>
          </cell>
          <cell r="Y10">
            <v>1112.5</v>
          </cell>
          <cell r="Z10">
            <v>-175</v>
          </cell>
          <cell r="AA10">
            <v>0</v>
          </cell>
          <cell r="AB10">
            <v>1.25</v>
          </cell>
          <cell r="AC10">
            <v>437.5</v>
          </cell>
          <cell r="AD10">
            <v>875</v>
          </cell>
          <cell r="AE10">
            <v>3562.5</v>
          </cell>
          <cell r="AF10">
            <v>812.5</v>
          </cell>
          <cell r="AG10">
            <v>1125</v>
          </cell>
          <cell r="AH10">
            <v>4375</v>
          </cell>
          <cell r="AI10">
            <v>1375</v>
          </cell>
          <cell r="AJ10">
            <v>6250</v>
          </cell>
          <cell r="AK10">
            <v>1.25</v>
          </cell>
          <cell r="AL10">
            <v>3750</v>
          </cell>
          <cell r="AM10">
            <v>1625</v>
          </cell>
          <cell r="AN10">
            <v>2562.5</v>
          </cell>
          <cell r="AO10">
            <v>1250</v>
          </cell>
          <cell r="AP10">
            <v>375</v>
          </cell>
          <cell r="AQ10">
            <v>312.5</v>
          </cell>
          <cell r="AR10">
            <v>2250</v>
          </cell>
          <cell r="AS10">
            <v>3187.5</v>
          </cell>
          <cell r="AT10">
            <v>250</v>
          </cell>
          <cell r="AU10">
            <v>375</v>
          </cell>
          <cell r="AV10">
            <v>2813</v>
          </cell>
          <cell r="AW10">
            <v>2125</v>
          </cell>
          <cell r="AX10">
            <v>2625</v>
          </cell>
          <cell r="AY10">
            <v>2625</v>
          </cell>
          <cell r="AZ10">
            <v>812.5</v>
          </cell>
          <cell r="BA10">
            <v>1375</v>
          </cell>
          <cell r="BB10">
            <v>0</v>
          </cell>
          <cell r="BC10">
            <v>0</v>
          </cell>
          <cell r="BD10">
            <v>-100</v>
          </cell>
          <cell r="BE10">
            <v>375</v>
          </cell>
          <cell r="BF10">
            <v>1.25</v>
          </cell>
          <cell r="BG10">
            <v>-100</v>
          </cell>
          <cell r="BH10">
            <v>1</v>
          </cell>
        </row>
        <row r="11">
          <cell r="B11" t="str">
            <v>TAUX D'OPTION</v>
          </cell>
        </row>
        <row r="12">
          <cell r="A12" t="str">
            <v>CONV</v>
          </cell>
          <cell r="B12" t="str">
            <v>GP-PARITE EUR/HRK</v>
          </cell>
          <cell r="C12" t="str">
            <v>HRK</v>
          </cell>
          <cell r="D12">
            <v>7.5979999999999999</v>
          </cell>
          <cell r="E12">
            <v>7.5979999999999999</v>
          </cell>
          <cell r="F12">
            <v>7.5979999999999999</v>
          </cell>
          <cell r="G12">
            <v>7.5979999999999999</v>
          </cell>
          <cell r="H12">
            <v>7.5979999999999999</v>
          </cell>
          <cell r="I12">
            <v>7.5979999999999999</v>
          </cell>
          <cell r="J12">
            <v>7.5979999999999999</v>
          </cell>
          <cell r="K12">
            <v>7.5979999999999999</v>
          </cell>
          <cell r="L12">
            <v>7.5979999999999999</v>
          </cell>
          <cell r="M12">
            <v>7.5979999999999999</v>
          </cell>
          <cell r="N12">
            <v>7.5979999999999999</v>
          </cell>
          <cell r="O12">
            <v>7.5979999999999999</v>
          </cell>
          <cell r="P12">
            <v>7.5979999999999999</v>
          </cell>
          <cell r="Q12">
            <v>7.5979999999999999</v>
          </cell>
          <cell r="R12">
            <v>7.5979999999999999</v>
          </cell>
          <cell r="S12">
            <v>7.5979999999999999</v>
          </cell>
          <cell r="T12">
            <v>7.5979999999999999</v>
          </cell>
          <cell r="U12">
            <v>7.5979999999999999</v>
          </cell>
          <cell r="V12">
            <v>7.5979999999999999</v>
          </cell>
          <cell r="W12">
            <v>7.5979999999999999</v>
          </cell>
          <cell r="X12">
            <v>7.5979999999999999</v>
          </cell>
          <cell r="Y12">
            <v>7.5979999999999999</v>
          </cell>
          <cell r="Z12">
            <v>7.5979999999999999</v>
          </cell>
          <cell r="AA12">
            <v>7.5979999999999999</v>
          </cell>
          <cell r="AB12">
            <v>7.5979999999999999</v>
          </cell>
          <cell r="AC12">
            <v>7.5979999999999999</v>
          </cell>
          <cell r="AD12">
            <v>7.5979999999999999</v>
          </cell>
          <cell r="AE12">
            <v>7.5979999999999999</v>
          </cell>
          <cell r="AF12">
            <v>7.5979999999999999</v>
          </cell>
          <cell r="AG12">
            <v>7.5979999999999999</v>
          </cell>
          <cell r="AH12">
            <v>7.5979999999999999</v>
          </cell>
          <cell r="AI12">
            <v>7.5979999999999999</v>
          </cell>
          <cell r="AJ12">
            <v>7.5979999999999999</v>
          </cell>
          <cell r="AK12">
            <v>7.5979999999999999</v>
          </cell>
          <cell r="AL12">
            <v>7.5979999999999999</v>
          </cell>
          <cell r="AM12">
            <v>7.5979999999999999</v>
          </cell>
          <cell r="AN12">
            <v>7.5979999999999999</v>
          </cell>
          <cell r="AO12">
            <v>7.5979999999999999</v>
          </cell>
          <cell r="AP12">
            <v>7.5979999999999999</v>
          </cell>
          <cell r="AQ12">
            <v>7.5979999999999999</v>
          </cell>
          <cell r="AR12">
            <v>7.5979999999999999</v>
          </cell>
          <cell r="AS12">
            <v>7.5979999999999999</v>
          </cell>
          <cell r="AT12">
            <v>7.5979999999999999</v>
          </cell>
          <cell r="AU12">
            <v>7.5979999999999999</v>
          </cell>
          <cell r="AV12">
            <v>7.5979999999999999</v>
          </cell>
          <cell r="AW12">
            <v>7.5979999999999999</v>
          </cell>
          <cell r="AX12">
            <v>7.5979999999999999</v>
          </cell>
          <cell r="AY12">
            <v>7.5979999999999999</v>
          </cell>
          <cell r="AZ12">
            <v>7.5979999999999999</v>
          </cell>
          <cell r="BA12">
            <v>7.5979999999999999</v>
          </cell>
          <cell r="BB12">
            <v>7.5979999999999999</v>
          </cell>
          <cell r="BC12">
            <v>7.5979999999999999</v>
          </cell>
          <cell r="BD12">
            <v>7.5979999999999999</v>
          </cell>
          <cell r="BE12">
            <v>7.5979999999999999</v>
          </cell>
          <cell r="BF12">
            <v>7.5979999999999999</v>
          </cell>
          <cell r="BG12">
            <v>7.5979999999999999</v>
          </cell>
          <cell r="BH12">
            <v>7.5979999999999999</v>
          </cell>
        </row>
        <row r="13">
          <cell r="A13" t="str">
            <v>PVCDEM</v>
          </cell>
          <cell r="B13" t="str">
            <v>GP-PVC TTC (HRK)</v>
          </cell>
          <cell r="C13" t="str">
            <v>HRK</v>
          </cell>
          <cell r="D13">
            <v>1.25</v>
          </cell>
          <cell r="E13">
            <v>2437.5</v>
          </cell>
          <cell r="F13">
            <v>1000</v>
          </cell>
          <cell r="G13">
            <v>375</v>
          </cell>
          <cell r="H13">
            <v>1375</v>
          </cell>
          <cell r="I13">
            <v>3187.5</v>
          </cell>
          <cell r="J13">
            <v>187.5</v>
          </cell>
          <cell r="K13">
            <v>1.25</v>
          </cell>
          <cell r="L13">
            <v>3187.5</v>
          </cell>
          <cell r="M13">
            <v>3186.2474999999995</v>
          </cell>
          <cell r="N13">
            <v>1312.5</v>
          </cell>
          <cell r="O13">
            <v>0</v>
          </cell>
          <cell r="P13">
            <v>375</v>
          </cell>
          <cell r="Q13">
            <v>250</v>
          </cell>
          <cell r="R13">
            <v>6248.75</v>
          </cell>
          <cell r="S13">
            <v>437.5</v>
          </cell>
          <cell r="T13">
            <v>500</v>
          </cell>
          <cell r="U13">
            <v>500</v>
          </cell>
          <cell r="V13">
            <v>62.5</v>
          </cell>
          <cell r="W13">
            <v>1.25</v>
          </cell>
          <cell r="X13">
            <v>1.25</v>
          </cell>
          <cell r="Y13">
            <v>1112.5</v>
          </cell>
          <cell r="Z13">
            <v>-175</v>
          </cell>
          <cell r="AA13">
            <v>0</v>
          </cell>
          <cell r="AB13">
            <v>1.25</v>
          </cell>
          <cell r="AC13">
            <v>437.5</v>
          </cell>
          <cell r="AD13">
            <v>875</v>
          </cell>
          <cell r="AE13">
            <v>3562.5</v>
          </cell>
          <cell r="AF13">
            <v>812.5</v>
          </cell>
          <cell r="AG13">
            <v>1125</v>
          </cell>
          <cell r="AH13">
            <v>4375</v>
          </cell>
          <cell r="AI13">
            <v>1375</v>
          </cell>
          <cell r="AJ13">
            <v>6250</v>
          </cell>
          <cell r="AK13">
            <v>1.25</v>
          </cell>
          <cell r="AL13">
            <v>3750</v>
          </cell>
          <cell r="AM13">
            <v>1625</v>
          </cell>
          <cell r="AN13">
            <v>2562.5</v>
          </cell>
          <cell r="AO13">
            <v>1250</v>
          </cell>
          <cell r="AP13">
            <v>375</v>
          </cell>
          <cell r="AQ13">
            <v>312.5</v>
          </cell>
          <cell r="AR13">
            <v>2250</v>
          </cell>
          <cell r="AS13">
            <v>3187.5</v>
          </cell>
          <cell r="AT13">
            <v>250</v>
          </cell>
          <cell r="AU13">
            <v>375</v>
          </cell>
          <cell r="AV13">
            <v>2813</v>
          </cell>
          <cell r="AW13">
            <v>2125</v>
          </cell>
          <cell r="AX13">
            <v>2625</v>
          </cell>
          <cell r="AY13">
            <v>2625</v>
          </cell>
          <cell r="AZ13">
            <v>812.5</v>
          </cell>
          <cell r="BA13">
            <v>1375</v>
          </cell>
          <cell r="BB13">
            <v>0</v>
          </cell>
          <cell r="BC13">
            <v>0</v>
          </cell>
          <cell r="BD13">
            <v>-100</v>
          </cell>
          <cell r="BE13">
            <v>375</v>
          </cell>
          <cell r="BF13">
            <v>1.25</v>
          </cell>
          <cell r="BG13">
            <v>-100</v>
          </cell>
          <cell r="BH13">
            <v>1</v>
          </cell>
        </row>
        <row r="14">
          <cell r="A14" t="str">
            <v>PVCEUR</v>
          </cell>
          <cell r="B14" t="str">
            <v>GP-PVC TTC (EUR)</v>
          </cell>
          <cell r="C14" t="str">
            <v>EUR</v>
          </cell>
          <cell r="D14">
            <v>0.16</v>
          </cell>
          <cell r="E14">
            <v>320.81</v>
          </cell>
          <cell r="F14">
            <v>131.61000000000001</v>
          </cell>
          <cell r="G14">
            <v>49.36</v>
          </cell>
          <cell r="H14">
            <v>180.97</v>
          </cell>
          <cell r="I14">
            <v>419.52</v>
          </cell>
          <cell r="J14">
            <v>24.68</v>
          </cell>
          <cell r="K14">
            <v>0.16</v>
          </cell>
          <cell r="L14">
            <v>419.52</v>
          </cell>
          <cell r="M14">
            <v>419.35</v>
          </cell>
          <cell r="N14">
            <v>172.74</v>
          </cell>
          <cell r="O14">
            <v>0</v>
          </cell>
          <cell r="P14">
            <v>49.36</v>
          </cell>
          <cell r="Q14">
            <v>32.9</v>
          </cell>
          <cell r="R14">
            <v>822.42</v>
          </cell>
          <cell r="S14">
            <v>57.58</v>
          </cell>
          <cell r="T14">
            <v>65.81</v>
          </cell>
          <cell r="U14">
            <v>65.81</v>
          </cell>
          <cell r="V14">
            <v>8.23</v>
          </cell>
          <cell r="W14">
            <v>0.16</v>
          </cell>
          <cell r="X14">
            <v>0.16</v>
          </cell>
          <cell r="Y14">
            <v>146.41999999999999</v>
          </cell>
          <cell r="Z14">
            <v>-23.03</v>
          </cell>
          <cell r="AA14">
            <v>0</v>
          </cell>
          <cell r="AB14">
            <v>0.16</v>
          </cell>
          <cell r="AC14">
            <v>57.58</v>
          </cell>
          <cell r="AD14">
            <v>115.16</v>
          </cell>
          <cell r="AE14">
            <v>468.87</v>
          </cell>
          <cell r="AF14">
            <v>106.94</v>
          </cell>
          <cell r="AG14">
            <v>148.07</v>
          </cell>
          <cell r="AH14">
            <v>575.80999999999995</v>
          </cell>
          <cell r="AI14">
            <v>180.97</v>
          </cell>
          <cell r="AJ14">
            <v>822.58</v>
          </cell>
          <cell r="AK14">
            <v>0.16</v>
          </cell>
          <cell r="AL14">
            <v>493.55</v>
          </cell>
          <cell r="AM14">
            <v>213.87</v>
          </cell>
          <cell r="AN14">
            <v>337.26</v>
          </cell>
          <cell r="AO14">
            <v>164.52</v>
          </cell>
          <cell r="AP14">
            <v>49.36</v>
          </cell>
          <cell r="AQ14">
            <v>41.13</v>
          </cell>
          <cell r="AR14">
            <v>296.13</v>
          </cell>
          <cell r="AS14">
            <v>419.52</v>
          </cell>
          <cell r="AT14">
            <v>32.9</v>
          </cell>
          <cell r="AU14">
            <v>49.36</v>
          </cell>
          <cell r="AV14">
            <v>370.23</v>
          </cell>
          <cell r="AW14">
            <v>279.68</v>
          </cell>
          <cell r="AX14">
            <v>345.49</v>
          </cell>
          <cell r="AY14">
            <v>345.49</v>
          </cell>
          <cell r="AZ14">
            <v>106.94</v>
          </cell>
          <cell r="BA14">
            <v>180.97</v>
          </cell>
          <cell r="BB14">
            <v>0</v>
          </cell>
          <cell r="BC14">
            <v>0</v>
          </cell>
          <cell r="BD14">
            <v>-13.16</v>
          </cell>
          <cell r="BE14">
            <v>49.36</v>
          </cell>
          <cell r="BF14">
            <v>0.16</v>
          </cell>
          <cell r="BG14">
            <v>-13.16</v>
          </cell>
          <cell r="BH14">
            <v>0.13</v>
          </cell>
        </row>
        <row r="15">
          <cell r="A15" t="str">
            <v>TTVA</v>
          </cell>
          <cell r="B15" t="str">
            <v>GP-TAUX DE TVA</v>
          </cell>
          <cell r="C15" t="str">
            <v/>
          </cell>
          <cell r="D15">
            <v>25</v>
          </cell>
          <cell r="E15">
            <v>25</v>
          </cell>
          <cell r="F15">
            <v>25</v>
          </cell>
          <cell r="G15">
            <v>25</v>
          </cell>
          <cell r="H15">
            <v>25</v>
          </cell>
          <cell r="I15">
            <v>25</v>
          </cell>
          <cell r="J15">
            <v>25</v>
          </cell>
          <cell r="K15">
            <v>25</v>
          </cell>
          <cell r="L15">
            <v>25</v>
          </cell>
          <cell r="M15">
            <v>25</v>
          </cell>
          <cell r="N15">
            <v>25</v>
          </cell>
          <cell r="O15">
            <v>25</v>
          </cell>
          <cell r="P15">
            <v>25</v>
          </cell>
          <cell r="Q15">
            <v>25</v>
          </cell>
          <cell r="R15">
            <v>25</v>
          </cell>
          <cell r="S15">
            <v>25</v>
          </cell>
          <cell r="T15">
            <v>25</v>
          </cell>
          <cell r="U15">
            <v>25</v>
          </cell>
          <cell r="V15">
            <v>25</v>
          </cell>
          <cell r="W15">
            <v>25</v>
          </cell>
          <cell r="X15">
            <v>25</v>
          </cell>
          <cell r="Y15">
            <v>25</v>
          </cell>
          <cell r="Z15">
            <v>25</v>
          </cell>
          <cell r="AA15">
            <v>25</v>
          </cell>
          <cell r="AB15">
            <v>25</v>
          </cell>
          <cell r="AC15">
            <v>25</v>
          </cell>
          <cell r="AD15">
            <v>25</v>
          </cell>
          <cell r="AE15">
            <v>25</v>
          </cell>
          <cell r="AF15">
            <v>25</v>
          </cell>
          <cell r="AG15">
            <v>25</v>
          </cell>
          <cell r="AH15">
            <v>25</v>
          </cell>
          <cell r="AI15">
            <v>25</v>
          </cell>
          <cell r="AJ15">
            <v>25</v>
          </cell>
          <cell r="AK15">
            <v>25</v>
          </cell>
          <cell r="AL15">
            <v>25</v>
          </cell>
          <cell r="AM15">
            <v>25</v>
          </cell>
          <cell r="AN15">
            <v>25</v>
          </cell>
          <cell r="AO15">
            <v>25</v>
          </cell>
          <cell r="AP15">
            <v>25</v>
          </cell>
          <cell r="AQ15">
            <v>25</v>
          </cell>
          <cell r="AR15">
            <v>25</v>
          </cell>
          <cell r="AS15">
            <v>25</v>
          </cell>
          <cell r="AT15">
            <v>25</v>
          </cell>
          <cell r="AU15">
            <v>25</v>
          </cell>
          <cell r="AV15">
            <v>25</v>
          </cell>
          <cell r="AW15">
            <v>25</v>
          </cell>
          <cell r="AX15">
            <v>25</v>
          </cell>
          <cell r="AY15">
            <v>25</v>
          </cell>
          <cell r="AZ15">
            <v>25</v>
          </cell>
          <cell r="BA15">
            <v>25</v>
          </cell>
          <cell r="BB15">
            <v>25</v>
          </cell>
          <cell r="BC15">
            <v>25</v>
          </cell>
          <cell r="BD15">
            <v>25</v>
          </cell>
          <cell r="BE15">
            <v>25</v>
          </cell>
          <cell r="BF15">
            <v>25</v>
          </cell>
          <cell r="BG15">
            <v>25</v>
          </cell>
          <cell r="BH15">
            <v>25</v>
          </cell>
        </row>
        <row r="16">
          <cell r="A16" t="str">
            <v>TVAHRK</v>
          </cell>
          <cell r="B16" t="str">
            <v>GP-TVA (HRK)</v>
          </cell>
          <cell r="C16" t="str">
            <v>HRK</v>
          </cell>
          <cell r="D16">
            <v>0.25</v>
          </cell>
          <cell r="E16">
            <v>487.5</v>
          </cell>
          <cell r="F16">
            <v>200</v>
          </cell>
          <cell r="G16">
            <v>75</v>
          </cell>
          <cell r="H16">
            <v>275</v>
          </cell>
          <cell r="I16">
            <v>637.5</v>
          </cell>
          <cell r="J16">
            <v>37.5</v>
          </cell>
          <cell r="K16">
            <v>0.25</v>
          </cell>
          <cell r="L16">
            <v>637.5</v>
          </cell>
          <cell r="M16">
            <v>637.25</v>
          </cell>
          <cell r="N16">
            <v>262.5</v>
          </cell>
          <cell r="O16">
            <v>0</v>
          </cell>
          <cell r="P16">
            <v>75</v>
          </cell>
          <cell r="Q16">
            <v>50</v>
          </cell>
          <cell r="R16">
            <v>1249.75</v>
          </cell>
          <cell r="S16">
            <v>87.5</v>
          </cell>
          <cell r="T16">
            <v>100</v>
          </cell>
          <cell r="U16">
            <v>100</v>
          </cell>
          <cell r="V16">
            <v>12.5</v>
          </cell>
          <cell r="W16">
            <v>0.25</v>
          </cell>
          <cell r="X16">
            <v>0.25</v>
          </cell>
          <cell r="Y16">
            <v>222.5</v>
          </cell>
          <cell r="Z16">
            <v>-35</v>
          </cell>
          <cell r="AA16">
            <v>0</v>
          </cell>
          <cell r="AB16">
            <v>0.25</v>
          </cell>
          <cell r="AC16">
            <v>87.5</v>
          </cell>
          <cell r="AD16">
            <v>175</v>
          </cell>
          <cell r="AE16">
            <v>712.5</v>
          </cell>
          <cell r="AF16">
            <v>162.5</v>
          </cell>
          <cell r="AG16">
            <v>225</v>
          </cell>
          <cell r="AH16">
            <v>875</v>
          </cell>
          <cell r="AI16">
            <v>275</v>
          </cell>
          <cell r="AJ16">
            <v>1250</v>
          </cell>
          <cell r="AK16">
            <v>0.25</v>
          </cell>
          <cell r="AL16">
            <v>750</v>
          </cell>
          <cell r="AM16">
            <v>325</v>
          </cell>
          <cell r="AN16">
            <v>512.5</v>
          </cell>
          <cell r="AO16">
            <v>250</v>
          </cell>
          <cell r="AP16">
            <v>75</v>
          </cell>
          <cell r="AQ16">
            <v>62.5</v>
          </cell>
          <cell r="AR16">
            <v>450</v>
          </cell>
          <cell r="AS16">
            <v>637.5</v>
          </cell>
          <cell r="AT16">
            <v>50</v>
          </cell>
          <cell r="AU16">
            <v>75</v>
          </cell>
          <cell r="AV16">
            <v>562.6</v>
          </cell>
          <cell r="AW16">
            <v>425</v>
          </cell>
          <cell r="AX16">
            <v>525</v>
          </cell>
          <cell r="AY16">
            <v>525</v>
          </cell>
          <cell r="AZ16">
            <v>162.5</v>
          </cell>
          <cell r="BA16">
            <v>275</v>
          </cell>
          <cell r="BB16">
            <v>0</v>
          </cell>
          <cell r="BC16">
            <v>0</v>
          </cell>
          <cell r="BD16">
            <v>-20</v>
          </cell>
          <cell r="BE16">
            <v>75</v>
          </cell>
          <cell r="BF16">
            <v>0.25</v>
          </cell>
          <cell r="BG16">
            <v>-20</v>
          </cell>
          <cell r="BH16">
            <v>0.2</v>
          </cell>
        </row>
        <row r="17">
          <cell r="A17" t="str">
            <v>TVA</v>
          </cell>
          <cell r="B17" t="str">
            <v>GP-TVA (EUR)</v>
          </cell>
          <cell r="C17" t="str">
            <v>EUR</v>
          </cell>
          <cell r="D17">
            <v>0.03</v>
          </cell>
          <cell r="E17">
            <v>64.16</v>
          </cell>
          <cell r="F17">
            <v>26.32</v>
          </cell>
          <cell r="G17">
            <v>9.8699999999999992</v>
          </cell>
          <cell r="H17">
            <v>36.19</v>
          </cell>
          <cell r="I17">
            <v>83.9</v>
          </cell>
          <cell r="J17">
            <v>4.9400000000000004</v>
          </cell>
          <cell r="K17">
            <v>0.03</v>
          </cell>
          <cell r="L17">
            <v>83.9</v>
          </cell>
          <cell r="M17">
            <v>83.87</v>
          </cell>
          <cell r="N17">
            <v>34.549999999999997</v>
          </cell>
          <cell r="O17">
            <v>0</v>
          </cell>
          <cell r="P17">
            <v>9.8699999999999992</v>
          </cell>
          <cell r="Q17">
            <v>6.58</v>
          </cell>
          <cell r="R17">
            <v>164.48</v>
          </cell>
          <cell r="S17">
            <v>11.52</v>
          </cell>
          <cell r="T17">
            <v>13.16</v>
          </cell>
          <cell r="U17">
            <v>13.16</v>
          </cell>
          <cell r="V17">
            <v>1.65</v>
          </cell>
          <cell r="W17">
            <v>0.03</v>
          </cell>
          <cell r="X17">
            <v>0.03</v>
          </cell>
          <cell r="Y17">
            <v>29.28</v>
          </cell>
          <cell r="Z17">
            <v>-4.6100000000000003</v>
          </cell>
          <cell r="AA17">
            <v>0</v>
          </cell>
          <cell r="AB17">
            <v>0.03</v>
          </cell>
          <cell r="AC17">
            <v>11.52</v>
          </cell>
          <cell r="AD17">
            <v>23.03</v>
          </cell>
          <cell r="AE17">
            <v>93.77</v>
          </cell>
          <cell r="AF17">
            <v>21.39</v>
          </cell>
          <cell r="AG17">
            <v>29.61</v>
          </cell>
          <cell r="AH17">
            <v>115.16</v>
          </cell>
          <cell r="AI17">
            <v>36.19</v>
          </cell>
          <cell r="AJ17">
            <v>164.52</v>
          </cell>
          <cell r="AK17">
            <v>0.03</v>
          </cell>
          <cell r="AL17">
            <v>98.71</v>
          </cell>
          <cell r="AM17">
            <v>42.77</v>
          </cell>
          <cell r="AN17">
            <v>67.45</v>
          </cell>
          <cell r="AO17">
            <v>32.9</v>
          </cell>
          <cell r="AP17">
            <v>9.8699999999999992</v>
          </cell>
          <cell r="AQ17">
            <v>8.23</v>
          </cell>
          <cell r="AR17">
            <v>59.23</v>
          </cell>
          <cell r="AS17">
            <v>83.9</v>
          </cell>
          <cell r="AT17">
            <v>6.58</v>
          </cell>
          <cell r="AU17">
            <v>9.8699999999999992</v>
          </cell>
          <cell r="AV17">
            <v>74.05</v>
          </cell>
          <cell r="AW17">
            <v>55.94</v>
          </cell>
          <cell r="AX17">
            <v>69.099999999999994</v>
          </cell>
          <cell r="AY17">
            <v>69.099999999999994</v>
          </cell>
          <cell r="AZ17">
            <v>21.39</v>
          </cell>
          <cell r="BA17">
            <v>36.19</v>
          </cell>
          <cell r="BB17">
            <v>0</v>
          </cell>
          <cell r="BC17">
            <v>0</v>
          </cell>
          <cell r="BD17">
            <v>-2.63</v>
          </cell>
          <cell r="BE17">
            <v>9.8699999999999992</v>
          </cell>
          <cell r="BF17">
            <v>0.03</v>
          </cell>
          <cell r="BG17">
            <v>-2.63</v>
          </cell>
          <cell r="BH17">
            <v>0.03</v>
          </cell>
        </row>
        <row r="18">
          <cell r="A18" t="str">
            <v>PCHTHR</v>
          </cell>
          <cell r="B18" t="str">
            <v>GP-PVC HT (HRK)</v>
          </cell>
          <cell r="C18" t="str">
            <v>HRK</v>
          </cell>
          <cell r="D18">
            <v>1</v>
          </cell>
          <cell r="E18">
            <v>1950</v>
          </cell>
          <cell r="F18">
            <v>800</v>
          </cell>
          <cell r="G18">
            <v>300</v>
          </cell>
          <cell r="H18">
            <v>1100</v>
          </cell>
          <cell r="I18">
            <v>2550</v>
          </cell>
          <cell r="J18">
            <v>150</v>
          </cell>
          <cell r="K18">
            <v>1</v>
          </cell>
          <cell r="L18">
            <v>2550</v>
          </cell>
          <cell r="M18">
            <v>2549</v>
          </cell>
          <cell r="N18">
            <v>1050</v>
          </cell>
          <cell r="O18">
            <v>0</v>
          </cell>
          <cell r="P18">
            <v>300</v>
          </cell>
          <cell r="Q18">
            <v>200</v>
          </cell>
          <cell r="R18">
            <v>4999</v>
          </cell>
          <cell r="S18">
            <v>350</v>
          </cell>
          <cell r="T18">
            <v>400</v>
          </cell>
          <cell r="U18">
            <v>400</v>
          </cell>
          <cell r="V18">
            <v>50</v>
          </cell>
          <cell r="W18">
            <v>1</v>
          </cell>
          <cell r="X18">
            <v>1</v>
          </cell>
          <cell r="Y18">
            <v>890</v>
          </cell>
          <cell r="Z18">
            <v>-140</v>
          </cell>
          <cell r="AA18">
            <v>0</v>
          </cell>
          <cell r="AB18">
            <v>1</v>
          </cell>
          <cell r="AC18">
            <v>350</v>
          </cell>
          <cell r="AD18">
            <v>700</v>
          </cell>
          <cell r="AE18">
            <v>2850</v>
          </cell>
          <cell r="AF18">
            <v>650</v>
          </cell>
          <cell r="AG18">
            <v>900</v>
          </cell>
          <cell r="AH18">
            <v>3500</v>
          </cell>
          <cell r="AI18">
            <v>1100</v>
          </cell>
          <cell r="AJ18">
            <v>5000</v>
          </cell>
          <cell r="AK18">
            <v>1</v>
          </cell>
          <cell r="AL18">
            <v>3000</v>
          </cell>
          <cell r="AM18">
            <v>1300</v>
          </cell>
          <cell r="AN18">
            <v>2050</v>
          </cell>
          <cell r="AO18">
            <v>1000</v>
          </cell>
          <cell r="AP18">
            <v>300</v>
          </cell>
          <cell r="AQ18">
            <v>250</v>
          </cell>
          <cell r="AR18">
            <v>1800</v>
          </cell>
          <cell r="AS18">
            <v>2550</v>
          </cell>
          <cell r="AT18">
            <v>200</v>
          </cell>
          <cell r="AU18">
            <v>300</v>
          </cell>
          <cell r="AV18">
            <v>2250.4</v>
          </cell>
          <cell r="AW18">
            <v>1700</v>
          </cell>
          <cell r="AX18">
            <v>2100</v>
          </cell>
          <cell r="AY18">
            <v>2100</v>
          </cell>
          <cell r="AZ18">
            <v>650</v>
          </cell>
          <cell r="BA18">
            <v>1100</v>
          </cell>
          <cell r="BB18">
            <v>0</v>
          </cell>
          <cell r="BC18">
            <v>0</v>
          </cell>
          <cell r="BD18">
            <v>-80</v>
          </cell>
          <cell r="BE18">
            <v>300</v>
          </cell>
          <cell r="BF18">
            <v>1</v>
          </cell>
          <cell r="BG18">
            <v>-80</v>
          </cell>
          <cell r="BH18">
            <v>0.8</v>
          </cell>
        </row>
        <row r="19">
          <cell r="A19" t="str">
            <v>PCHT</v>
          </cell>
          <cell r="B19" t="str">
            <v>GP-PVC HT (EUR)</v>
          </cell>
          <cell r="C19" t="str">
            <v>EUR</v>
          </cell>
          <cell r="D19">
            <v>0.13</v>
          </cell>
          <cell r="E19">
            <v>256.64999999999998</v>
          </cell>
          <cell r="F19">
            <v>105.29</v>
          </cell>
          <cell r="G19">
            <v>39.479999999999997</v>
          </cell>
          <cell r="H19">
            <v>144.77000000000001</v>
          </cell>
          <cell r="I19">
            <v>335.61</v>
          </cell>
          <cell r="J19">
            <v>19.739999999999998</v>
          </cell>
          <cell r="K19">
            <v>0.13</v>
          </cell>
          <cell r="L19">
            <v>335.61</v>
          </cell>
          <cell r="M19">
            <v>335.48</v>
          </cell>
          <cell r="N19">
            <v>138.19</v>
          </cell>
          <cell r="O19">
            <v>0</v>
          </cell>
          <cell r="P19">
            <v>39.479999999999997</v>
          </cell>
          <cell r="Q19">
            <v>26.32</v>
          </cell>
          <cell r="R19">
            <v>657.94</v>
          </cell>
          <cell r="S19">
            <v>46.06</v>
          </cell>
          <cell r="T19">
            <v>52.65</v>
          </cell>
          <cell r="U19">
            <v>52.65</v>
          </cell>
          <cell r="V19">
            <v>6.58</v>
          </cell>
          <cell r="W19">
            <v>0.13</v>
          </cell>
          <cell r="X19">
            <v>0.13</v>
          </cell>
          <cell r="Y19">
            <v>117.14</v>
          </cell>
          <cell r="Z19">
            <v>-18.43</v>
          </cell>
          <cell r="AA19">
            <v>0</v>
          </cell>
          <cell r="AB19">
            <v>0.13</v>
          </cell>
          <cell r="AC19">
            <v>46.06</v>
          </cell>
          <cell r="AD19">
            <v>92.13</v>
          </cell>
          <cell r="AE19">
            <v>375.1</v>
          </cell>
          <cell r="AF19">
            <v>85.55</v>
          </cell>
          <cell r="AG19">
            <v>118.45</v>
          </cell>
          <cell r="AH19">
            <v>460.65</v>
          </cell>
          <cell r="AI19">
            <v>144.77000000000001</v>
          </cell>
          <cell r="AJ19">
            <v>658.07</v>
          </cell>
          <cell r="AK19">
            <v>0.13</v>
          </cell>
          <cell r="AL19">
            <v>394.84</v>
          </cell>
          <cell r="AM19">
            <v>171.1</v>
          </cell>
          <cell r="AN19">
            <v>269.81</v>
          </cell>
          <cell r="AO19">
            <v>131.61000000000001</v>
          </cell>
          <cell r="AP19">
            <v>39.479999999999997</v>
          </cell>
          <cell r="AQ19">
            <v>32.9</v>
          </cell>
          <cell r="AR19">
            <v>236.9</v>
          </cell>
          <cell r="AS19">
            <v>335.61</v>
          </cell>
          <cell r="AT19">
            <v>26.32</v>
          </cell>
          <cell r="AU19">
            <v>39.479999999999997</v>
          </cell>
          <cell r="AV19">
            <v>296.18</v>
          </cell>
          <cell r="AW19">
            <v>223.74</v>
          </cell>
          <cell r="AX19">
            <v>276.39</v>
          </cell>
          <cell r="AY19">
            <v>276.39</v>
          </cell>
          <cell r="AZ19">
            <v>85.55</v>
          </cell>
          <cell r="BA19">
            <v>144.77000000000001</v>
          </cell>
          <cell r="BB19">
            <v>0</v>
          </cell>
          <cell r="BC19">
            <v>0</v>
          </cell>
          <cell r="BD19">
            <v>-10.53</v>
          </cell>
          <cell r="BE19">
            <v>39.479999999999997</v>
          </cell>
          <cell r="BF19">
            <v>0.13</v>
          </cell>
          <cell r="BG19">
            <v>-10.53</v>
          </cell>
          <cell r="BH19">
            <v>0.11</v>
          </cell>
        </row>
        <row r="20">
          <cell r="A20" t="str">
            <v>TMRE</v>
          </cell>
          <cell r="B20" t="str">
            <v>GP-TAUX DE MARGE RESEAU</v>
          </cell>
          <cell r="C20" t="str">
            <v/>
          </cell>
          <cell r="D20">
            <v>10</v>
          </cell>
          <cell r="E20">
            <v>10</v>
          </cell>
          <cell r="F20">
            <v>10</v>
          </cell>
          <cell r="G20">
            <v>10</v>
          </cell>
          <cell r="H20">
            <v>10</v>
          </cell>
          <cell r="I20">
            <v>10</v>
          </cell>
          <cell r="J20">
            <v>10</v>
          </cell>
          <cell r="K20">
            <v>10</v>
          </cell>
          <cell r="L20">
            <v>10</v>
          </cell>
          <cell r="M20">
            <v>10</v>
          </cell>
          <cell r="N20">
            <v>10</v>
          </cell>
          <cell r="O20">
            <v>10</v>
          </cell>
          <cell r="P20">
            <v>10</v>
          </cell>
          <cell r="Q20">
            <v>10</v>
          </cell>
          <cell r="R20">
            <v>10</v>
          </cell>
          <cell r="S20">
            <v>10</v>
          </cell>
          <cell r="T20">
            <v>10</v>
          </cell>
          <cell r="U20">
            <v>10</v>
          </cell>
          <cell r="V20">
            <v>10</v>
          </cell>
          <cell r="W20">
            <v>10</v>
          </cell>
          <cell r="X20">
            <v>10</v>
          </cell>
          <cell r="Y20">
            <v>10</v>
          </cell>
          <cell r="Z20">
            <v>10</v>
          </cell>
          <cell r="AA20">
            <v>10</v>
          </cell>
          <cell r="AB20">
            <v>10</v>
          </cell>
          <cell r="AC20">
            <v>10</v>
          </cell>
          <cell r="AD20">
            <v>10</v>
          </cell>
          <cell r="AE20">
            <v>10</v>
          </cell>
          <cell r="AF20">
            <v>10</v>
          </cell>
          <cell r="AG20">
            <v>10</v>
          </cell>
          <cell r="AH20">
            <v>10</v>
          </cell>
          <cell r="AI20">
            <v>10</v>
          </cell>
          <cell r="AJ20">
            <v>10</v>
          </cell>
          <cell r="AK20">
            <v>10</v>
          </cell>
          <cell r="AL20">
            <v>10</v>
          </cell>
          <cell r="AM20">
            <v>10</v>
          </cell>
          <cell r="AN20">
            <v>10</v>
          </cell>
          <cell r="AO20">
            <v>10</v>
          </cell>
          <cell r="AP20">
            <v>10</v>
          </cell>
          <cell r="AQ20">
            <v>10</v>
          </cell>
          <cell r="AR20">
            <v>10</v>
          </cell>
          <cell r="AS20">
            <v>10</v>
          </cell>
          <cell r="AT20">
            <v>10</v>
          </cell>
          <cell r="AU20">
            <v>10</v>
          </cell>
          <cell r="AV20">
            <v>10</v>
          </cell>
          <cell r="AW20">
            <v>10</v>
          </cell>
          <cell r="AX20">
            <v>10</v>
          </cell>
          <cell r="AY20">
            <v>10</v>
          </cell>
          <cell r="AZ20">
            <v>10</v>
          </cell>
          <cell r="BA20">
            <v>10</v>
          </cell>
          <cell r="BB20">
            <v>10</v>
          </cell>
          <cell r="BC20">
            <v>10</v>
          </cell>
          <cell r="BD20">
            <v>10</v>
          </cell>
          <cell r="BE20">
            <v>10</v>
          </cell>
          <cell r="BF20">
            <v>10</v>
          </cell>
          <cell r="BG20">
            <v>10</v>
          </cell>
          <cell r="BH20">
            <v>10</v>
          </cell>
        </row>
        <row r="21">
          <cell r="A21" t="str">
            <v>MREFRF</v>
          </cell>
          <cell r="B21" t="str">
            <v>GP-MARGE RESEAU (HRK)</v>
          </cell>
          <cell r="C21" t="str">
            <v>HRK</v>
          </cell>
          <cell r="D21">
            <v>0.1</v>
          </cell>
          <cell r="E21">
            <v>195</v>
          </cell>
          <cell r="F21">
            <v>80</v>
          </cell>
          <cell r="G21">
            <v>30</v>
          </cell>
          <cell r="H21">
            <v>110</v>
          </cell>
          <cell r="I21">
            <v>255</v>
          </cell>
          <cell r="J21">
            <v>15</v>
          </cell>
          <cell r="K21">
            <v>0.1</v>
          </cell>
          <cell r="L21">
            <v>255</v>
          </cell>
          <cell r="M21">
            <v>254.9</v>
          </cell>
          <cell r="N21">
            <v>105</v>
          </cell>
          <cell r="O21">
            <v>0</v>
          </cell>
          <cell r="P21">
            <v>30</v>
          </cell>
          <cell r="Q21">
            <v>20</v>
          </cell>
          <cell r="R21">
            <v>499.9</v>
          </cell>
          <cell r="S21">
            <v>35</v>
          </cell>
          <cell r="T21">
            <v>40</v>
          </cell>
          <cell r="U21">
            <v>40</v>
          </cell>
          <cell r="V21">
            <v>5</v>
          </cell>
          <cell r="W21">
            <v>0.1</v>
          </cell>
          <cell r="X21">
            <v>0.1</v>
          </cell>
          <cell r="Y21">
            <v>89</v>
          </cell>
          <cell r="Z21">
            <v>-14</v>
          </cell>
          <cell r="AA21">
            <v>0</v>
          </cell>
          <cell r="AB21">
            <v>0.1</v>
          </cell>
          <cell r="AC21">
            <v>35</v>
          </cell>
          <cell r="AD21">
            <v>70</v>
          </cell>
          <cell r="AE21">
            <v>285</v>
          </cell>
          <cell r="AF21">
            <v>65</v>
          </cell>
          <cell r="AG21">
            <v>90</v>
          </cell>
          <cell r="AH21">
            <v>350</v>
          </cell>
          <cell r="AI21">
            <v>110</v>
          </cell>
          <cell r="AJ21">
            <v>500</v>
          </cell>
          <cell r="AK21">
            <v>0.1</v>
          </cell>
          <cell r="AL21">
            <v>300</v>
          </cell>
          <cell r="AM21">
            <v>130</v>
          </cell>
          <cell r="AN21">
            <v>205</v>
          </cell>
          <cell r="AO21">
            <v>100</v>
          </cell>
          <cell r="AP21">
            <v>30</v>
          </cell>
          <cell r="AQ21">
            <v>25</v>
          </cell>
          <cell r="AR21">
            <v>180</v>
          </cell>
          <cell r="AS21">
            <v>255</v>
          </cell>
          <cell r="AT21">
            <v>20</v>
          </cell>
          <cell r="AU21">
            <v>30</v>
          </cell>
          <cell r="AV21">
            <v>225.04</v>
          </cell>
          <cell r="AW21">
            <v>170</v>
          </cell>
          <cell r="AX21">
            <v>210</v>
          </cell>
          <cell r="AY21">
            <v>210</v>
          </cell>
          <cell r="AZ21">
            <v>65</v>
          </cell>
          <cell r="BA21">
            <v>110</v>
          </cell>
          <cell r="BB21">
            <v>0</v>
          </cell>
          <cell r="BC21">
            <v>0</v>
          </cell>
          <cell r="BD21">
            <v>-8</v>
          </cell>
          <cell r="BE21">
            <v>30</v>
          </cell>
          <cell r="BF21">
            <v>0.1</v>
          </cell>
          <cell r="BG21">
            <v>-8</v>
          </cell>
          <cell r="BH21">
            <v>0.08</v>
          </cell>
        </row>
        <row r="22">
          <cell r="A22" t="str">
            <v>MRE</v>
          </cell>
          <cell r="B22" t="str">
            <v>GP-MARGE RESEAU (EUR)</v>
          </cell>
          <cell r="C22" t="str">
            <v>EUR</v>
          </cell>
          <cell r="D22">
            <v>0.01</v>
          </cell>
          <cell r="E22">
            <v>25.66</v>
          </cell>
          <cell r="F22">
            <v>10.53</v>
          </cell>
          <cell r="G22">
            <v>3.95</v>
          </cell>
          <cell r="H22">
            <v>14.48</v>
          </cell>
          <cell r="I22">
            <v>33.56</v>
          </cell>
          <cell r="J22">
            <v>1.97</v>
          </cell>
          <cell r="K22">
            <v>0.01</v>
          </cell>
          <cell r="L22">
            <v>33.56</v>
          </cell>
          <cell r="M22">
            <v>33.549999999999997</v>
          </cell>
          <cell r="N22">
            <v>13.82</v>
          </cell>
          <cell r="O22">
            <v>0</v>
          </cell>
          <cell r="P22">
            <v>3.95</v>
          </cell>
          <cell r="Q22">
            <v>2.63</v>
          </cell>
          <cell r="R22">
            <v>65.790000000000006</v>
          </cell>
          <cell r="S22">
            <v>4.6100000000000003</v>
          </cell>
          <cell r="T22">
            <v>5.26</v>
          </cell>
          <cell r="U22">
            <v>5.26</v>
          </cell>
          <cell r="V22">
            <v>0.66</v>
          </cell>
          <cell r="W22">
            <v>0.01</v>
          </cell>
          <cell r="X22">
            <v>0.01</v>
          </cell>
          <cell r="Y22">
            <v>11.71</v>
          </cell>
          <cell r="Z22">
            <v>-1.84</v>
          </cell>
          <cell r="AA22">
            <v>0</v>
          </cell>
          <cell r="AB22">
            <v>0.01</v>
          </cell>
          <cell r="AC22">
            <v>4.6100000000000003</v>
          </cell>
          <cell r="AD22">
            <v>9.2100000000000009</v>
          </cell>
          <cell r="AE22">
            <v>37.51</v>
          </cell>
          <cell r="AF22">
            <v>8.5500000000000007</v>
          </cell>
          <cell r="AG22">
            <v>11.85</v>
          </cell>
          <cell r="AH22">
            <v>46.06</v>
          </cell>
          <cell r="AI22">
            <v>14.48</v>
          </cell>
          <cell r="AJ22">
            <v>65.81</v>
          </cell>
          <cell r="AK22">
            <v>0.01</v>
          </cell>
          <cell r="AL22">
            <v>39.479999999999997</v>
          </cell>
          <cell r="AM22">
            <v>17.11</v>
          </cell>
          <cell r="AN22">
            <v>26.98</v>
          </cell>
          <cell r="AO22">
            <v>13.16</v>
          </cell>
          <cell r="AP22">
            <v>3.95</v>
          </cell>
          <cell r="AQ22">
            <v>3.29</v>
          </cell>
          <cell r="AR22">
            <v>23.69</v>
          </cell>
          <cell r="AS22">
            <v>33.56</v>
          </cell>
          <cell r="AT22">
            <v>2.63</v>
          </cell>
          <cell r="AU22">
            <v>3.95</v>
          </cell>
          <cell r="AV22">
            <v>29.62</v>
          </cell>
          <cell r="AW22">
            <v>22.37</v>
          </cell>
          <cell r="AX22">
            <v>27.64</v>
          </cell>
          <cell r="AY22">
            <v>27.64</v>
          </cell>
          <cell r="AZ22">
            <v>8.5500000000000007</v>
          </cell>
          <cell r="BA22">
            <v>14.48</v>
          </cell>
          <cell r="BB22">
            <v>0</v>
          </cell>
          <cell r="BC22">
            <v>0</v>
          </cell>
          <cell r="BD22">
            <v>-1.05</v>
          </cell>
          <cell r="BE22">
            <v>3.95</v>
          </cell>
          <cell r="BF22">
            <v>0.01</v>
          </cell>
          <cell r="BG22">
            <v>-1.05</v>
          </cell>
          <cell r="BH22">
            <v>0.01</v>
          </cell>
        </row>
        <row r="23">
          <cell r="A23" t="str">
            <v>PVRHRK</v>
          </cell>
          <cell r="B23" t="str">
            <v>GP-PVR (HRK)</v>
          </cell>
          <cell r="C23" t="str">
            <v>HRK</v>
          </cell>
          <cell r="D23">
            <v>0.9</v>
          </cell>
          <cell r="E23">
            <v>1755</v>
          </cell>
          <cell r="F23">
            <v>720</v>
          </cell>
          <cell r="G23">
            <v>270</v>
          </cell>
          <cell r="H23">
            <v>990</v>
          </cell>
          <cell r="I23">
            <v>2295</v>
          </cell>
          <cell r="J23">
            <v>135</v>
          </cell>
          <cell r="K23">
            <v>0.9</v>
          </cell>
          <cell r="L23">
            <v>2295</v>
          </cell>
          <cell r="M23">
            <v>2294.1</v>
          </cell>
          <cell r="N23">
            <v>945</v>
          </cell>
          <cell r="O23">
            <v>0</v>
          </cell>
          <cell r="P23">
            <v>270</v>
          </cell>
          <cell r="Q23">
            <v>180</v>
          </cell>
          <cell r="R23">
            <v>4499.1000000000004</v>
          </cell>
          <cell r="S23">
            <v>315</v>
          </cell>
          <cell r="T23">
            <v>360</v>
          </cell>
          <cell r="U23">
            <v>360</v>
          </cell>
          <cell r="V23">
            <v>45</v>
          </cell>
          <cell r="W23">
            <v>0.9</v>
          </cell>
          <cell r="X23">
            <v>0.9</v>
          </cell>
          <cell r="Y23">
            <v>801</v>
          </cell>
          <cell r="Z23">
            <v>-126</v>
          </cell>
          <cell r="AA23">
            <v>0</v>
          </cell>
          <cell r="AB23">
            <v>0.9</v>
          </cell>
          <cell r="AC23">
            <v>315</v>
          </cell>
          <cell r="AD23">
            <v>630</v>
          </cell>
          <cell r="AE23">
            <v>2565</v>
          </cell>
          <cell r="AF23">
            <v>585</v>
          </cell>
          <cell r="AG23">
            <v>810</v>
          </cell>
          <cell r="AH23">
            <v>3150</v>
          </cell>
          <cell r="AI23">
            <v>990</v>
          </cell>
          <cell r="AJ23">
            <v>4500</v>
          </cell>
          <cell r="AK23">
            <v>0.9</v>
          </cell>
          <cell r="AL23">
            <v>2700</v>
          </cell>
          <cell r="AM23">
            <v>1170</v>
          </cell>
          <cell r="AN23">
            <v>1845</v>
          </cell>
          <cell r="AO23">
            <v>900</v>
          </cell>
          <cell r="AP23">
            <v>270</v>
          </cell>
          <cell r="AQ23">
            <v>225</v>
          </cell>
          <cell r="AR23">
            <v>1620</v>
          </cell>
          <cell r="AS23">
            <v>2295</v>
          </cell>
          <cell r="AT23">
            <v>180</v>
          </cell>
          <cell r="AU23">
            <v>270</v>
          </cell>
          <cell r="AV23">
            <v>2025.36</v>
          </cell>
          <cell r="AW23">
            <v>1530</v>
          </cell>
          <cell r="AX23">
            <v>1890</v>
          </cell>
          <cell r="AY23">
            <v>1890</v>
          </cell>
          <cell r="AZ23">
            <v>585</v>
          </cell>
          <cell r="BA23">
            <v>990</v>
          </cell>
          <cell r="BB23">
            <v>0</v>
          </cell>
          <cell r="BC23">
            <v>0</v>
          </cell>
          <cell r="BD23">
            <v>-72</v>
          </cell>
          <cell r="BE23">
            <v>270</v>
          </cell>
          <cell r="BF23">
            <v>0.9</v>
          </cell>
          <cell r="BG23">
            <v>-72</v>
          </cell>
          <cell r="BH23">
            <v>0.72</v>
          </cell>
        </row>
        <row r="24">
          <cell r="A24" t="str">
            <v>PVREUR</v>
          </cell>
          <cell r="B24" t="str">
            <v>GP-PVR (EUR)</v>
          </cell>
          <cell r="C24" t="str">
            <v>EUR</v>
          </cell>
          <cell r="D24">
            <v>0.12</v>
          </cell>
          <cell r="E24">
            <v>230.98</v>
          </cell>
          <cell r="F24">
            <v>94.76</v>
          </cell>
          <cell r="G24">
            <v>35.54</v>
          </cell>
          <cell r="H24">
            <v>130.30000000000001</v>
          </cell>
          <cell r="I24">
            <v>302.05</v>
          </cell>
          <cell r="J24">
            <v>17.77</v>
          </cell>
          <cell r="K24">
            <v>0.12</v>
          </cell>
          <cell r="L24">
            <v>302.05</v>
          </cell>
          <cell r="M24">
            <v>301.93</v>
          </cell>
          <cell r="N24">
            <v>124.37</v>
          </cell>
          <cell r="O24">
            <v>0</v>
          </cell>
          <cell r="P24">
            <v>35.54</v>
          </cell>
          <cell r="Q24">
            <v>23.69</v>
          </cell>
          <cell r="R24">
            <v>592.14</v>
          </cell>
          <cell r="S24">
            <v>41.46</v>
          </cell>
          <cell r="T24">
            <v>47.38</v>
          </cell>
          <cell r="U24">
            <v>47.38</v>
          </cell>
          <cell r="V24">
            <v>5.92</v>
          </cell>
          <cell r="W24">
            <v>0.12</v>
          </cell>
          <cell r="X24">
            <v>0.12</v>
          </cell>
          <cell r="Y24">
            <v>105.42</v>
          </cell>
          <cell r="Z24">
            <v>-16.579999999999998</v>
          </cell>
          <cell r="AA24">
            <v>0</v>
          </cell>
          <cell r="AB24">
            <v>0.12</v>
          </cell>
          <cell r="AC24">
            <v>41.46</v>
          </cell>
          <cell r="AD24">
            <v>82.92</v>
          </cell>
          <cell r="AE24">
            <v>337.59</v>
          </cell>
          <cell r="AF24">
            <v>76.989999999999995</v>
          </cell>
          <cell r="AG24">
            <v>106.61</v>
          </cell>
          <cell r="AH24">
            <v>414.58</v>
          </cell>
          <cell r="AI24">
            <v>130.30000000000001</v>
          </cell>
          <cell r="AJ24">
            <v>592.26</v>
          </cell>
          <cell r="AK24">
            <v>0.12</v>
          </cell>
          <cell r="AL24">
            <v>355.36</v>
          </cell>
          <cell r="AM24">
            <v>153.99</v>
          </cell>
          <cell r="AN24">
            <v>242.83</v>
          </cell>
          <cell r="AO24">
            <v>118.45</v>
          </cell>
          <cell r="AP24">
            <v>35.54</v>
          </cell>
          <cell r="AQ24">
            <v>29.61</v>
          </cell>
          <cell r="AR24">
            <v>213.21</v>
          </cell>
          <cell r="AS24">
            <v>302.05</v>
          </cell>
          <cell r="AT24">
            <v>23.69</v>
          </cell>
          <cell r="AU24">
            <v>35.54</v>
          </cell>
          <cell r="AV24">
            <v>266.56</v>
          </cell>
          <cell r="AW24">
            <v>201.37</v>
          </cell>
          <cell r="AX24">
            <v>248.75</v>
          </cell>
          <cell r="AY24">
            <v>248.75</v>
          </cell>
          <cell r="AZ24">
            <v>76.989999999999995</v>
          </cell>
          <cell r="BA24">
            <v>130.30000000000001</v>
          </cell>
          <cell r="BB24">
            <v>0</v>
          </cell>
          <cell r="BC24">
            <v>0</v>
          </cell>
          <cell r="BD24">
            <v>-9.48</v>
          </cell>
          <cell r="BE24">
            <v>35.54</v>
          </cell>
          <cell r="BF24">
            <v>0.12</v>
          </cell>
          <cell r="BG24">
            <v>-9.48</v>
          </cell>
          <cell r="BH24">
            <v>0.09</v>
          </cell>
        </row>
        <row r="25">
          <cell r="A25" t="str">
            <v>PVRHTD</v>
          </cell>
          <cell r="B25" t="str">
            <v>GP-PVR HORS TOUT (HRK)</v>
          </cell>
          <cell r="C25" t="str">
            <v>HRK</v>
          </cell>
          <cell r="D25">
            <v>0.9</v>
          </cell>
          <cell r="E25">
            <v>1755</v>
          </cell>
          <cell r="F25">
            <v>720</v>
          </cell>
          <cell r="G25">
            <v>270</v>
          </cell>
          <cell r="H25">
            <v>990</v>
          </cell>
          <cell r="I25">
            <v>2295</v>
          </cell>
          <cell r="J25">
            <v>135</v>
          </cell>
          <cell r="K25">
            <v>0.9</v>
          </cell>
          <cell r="L25">
            <v>2295</v>
          </cell>
          <cell r="M25">
            <v>2294.1</v>
          </cell>
          <cell r="N25">
            <v>945</v>
          </cell>
          <cell r="O25">
            <v>0</v>
          </cell>
          <cell r="P25">
            <v>270</v>
          </cell>
          <cell r="Q25">
            <v>180</v>
          </cell>
          <cell r="R25">
            <v>4499.1000000000004</v>
          </cell>
          <cell r="S25">
            <v>315</v>
          </cell>
          <cell r="T25">
            <v>360</v>
          </cell>
          <cell r="U25">
            <v>360</v>
          </cell>
          <cell r="V25">
            <v>45</v>
          </cell>
          <cell r="W25">
            <v>0.9</v>
          </cell>
          <cell r="X25">
            <v>0.9</v>
          </cell>
          <cell r="Y25">
            <v>801</v>
          </cell>
          <cell r="Z25">
            <v>-126</v>
          </cell>
          <cell r="AA25">
            <v>0</v>
          </cell>
          <cell r="AB25">
            <v>0.9</v>
          </cell>
          <cell r="AC25">
            <v>315</v>
          </cell>
          <cell r="AD25">
            <v>630</v>
          </cell>
          <cell r="AE25">
            <v>2565</v>
          </cell>
          <cell r="AF25">
            <v>585</v>
          </cell>
          <cell r="AG25">
            <v>810</v>
          </cell>
          <cell r="AH25">
            <v>3150</v>
          </cell>
          <cell r="AI25">
            <v>990</v>
          </cell>
          <cell r="AJ25">
            <v>4500</v>
          </cell>
          <cell r="AK25">
            <v>0.9</v>
          </cell>
          <cell r="AL25">
            <v>2700</v>
          </cell>
          <cell r="AM25">
            <v>1170</v>
          </cell>
          <cell r="AN25">
            <v>1845</v>
          </cell>
          <cell r="AO25">
            <v>900</v>
          </cell>
          <cell r="AP25">
            <v>270</v>
          </cell>
          <cell r="AQ25">
            <v>225</v>
          </cell>
          <cell r="AR25">
            <v>1620</v>
          </cell>
          <cell r="AS25">
            <v>2295</v>
          </cell>
          <cell r="AT25">
            <v>180</v>
          </cell>
          <cell r="AU25">
            <v>270</v>
          </cell>
          <cell r="AV25">
            <v>2025.36</v>
          </cell>
          <cell r="AW25">
            <v>1530</v>
          </cell>
          <cell r="AX25">
            <v>1890</v>
          </cell>
          <cell r="AY25">
            <v>1890</v>
          </cell>
          <cell r="AZ25">
            <v>585</v>
          </cell>
          <cell r="BA25">
            <v>990</v>
          </cell>
          <cell r="BB25">
            <v>0</v>
          </cell>
          <cell r="BC25">
            <v>0</v>
          </cell>
          <cell r="BD25">
            <v>-72</v>
          </cell>
          <cell r="BE25">
            <v>270</v>
          </cell>
          <cell r="BF25">
            <v>0.9</v>
          </cell>
          <cell r="BG25">
            <v>-72</v>
          </cell>
          <cell r="BH25">
            <v>0.72</v>
          </cell>
        </row>
        <row r="26">
          <cell r="A26" t="str">
            <v>PVRHTE</v>
          </cell>
          <cell r="B26" t="str">
            <v>GP-PVR HORS TOUT (EUR)</v>
          </cell>
          <cell r="C26" t="str">
            <v>EUR</v>
          </cell>
          <cell r="D26">
            <v>0.12</v>
          </cell>
          <cell r="E26">
            <v>230.98</v>
          </cell>
          <cell r="F26">
            <v>94.76</v>
          </cell>
          <cell r="G26">
            <v>35.54</v>
          </cell>
          <cell r="H26">
            <v>130.30000000000001</v>
          </cell>
          <cell r="I26">
            <v>302.05</v>
          </cell>
          <cell r="J26">
            <v>17.77</v>
          </cell>
          <cell r="K26">
            <v>0.12</v>
          </cell>
          <cell r="L26">
            <v>302.05</v>
          </cell>
          <cell r="M26">
            <v>301.93</v>
          </cell>
          <cell r="N26">
            <v>124.37</v>
          </cell>
          <cell r="O26">
            <v>0</v>
          </cell>
          <cell r="P26">
            <v>35.54</v>
          </cell>
          <cell r="Q26">
            <v>23.69</v>
          </cell>
          <cell r="R26">
            <v>592.14</v>
          </cell>
          <cell r="S26">
            <v>41.46</v>
          </cell>
          <cell r="T26">
            <v>47.38</v>
          </cell>
          <cell r="U26">
            <v>47.38</v>
          </cell>
          <cell r="V26">
            <v>5.92</v>
          </cell>
          <cell r="W26">
            <v>0.12</v>
          </cell>
          <cell r="X26">
            <v>0.12</v>
          </cell>
          <cell r="Y26">
            <v>105.42</v>
          </cell>
          <cell r="Z26">
            <v>-16.579999999999998</v>
          </cell>
          <cell r="AA26">
            <v>0</v>
          </cell>
          <cell r="AB26">
            <v>0.12</v>
          </cell>
          <cell r="AC26">
            <v>41.46</v>
          </cell>
          <cell r="AD26">
            <v>82.92</v>
          </cell>
          <cell r="AE26">
            <v>337.59</v>
          </cell>
          <cell r="AF26">
            <v>76.989999999999995</v>
          </cell>
          <cell r="AG26">
            <v>106.61</v>
          </cell>
          <cell r="AH26">
            <v>414.58</v>
          </cell>
          <cell r="AI26">
            <v>130.30000000000001</v>
          </cell>
          <cell r="AJ26">
            <v>592.26</v>
          </cell>
          <cell r="AK26">
            <v>0.12</v>
          </cell>
          <cell r="AL26">
            <v>355.36</v>
          </cell>
          <cell r="AM26">
            <v>153.99</v>
          </cell>
          <cell r="AN26">
            <v>242.83</v>
          </cell>
          <cell r="AO26">
            <v>118.45</v>
          </cell>
          <cell r="AP26">
            <v>35.54</v>
          </cell>
          <cell r="AQ26">
            <v>29.61</v>
          </cell>
          <cell r="AR26">
            <v>213.21</v>
          </cell>
          <cell r="AS26">
            <v>302.05</v>
          </cell>
          <cell r="AT26">
            <v>23.69</v>
          </cell>
          <cell r="AU26">
            <v>35.54</v>
          </cell>
          <cell r="AV26">
            <v>266.56</v>
          </cell>
          <cell r="AW26">
            <v>201.37</v>
          </cell>
          <cell r="AX26">
            <v>248.75</v>
          </cell>
          <cell r="AY26">
            <v>248.75</v>
          </cell>
          <cell r="AZ26">
            <v>76.989999999999995</v>
          </cell>
          <cell r="BA26">
            <v>130.30000000000001</v>
          </cell>
          <cell r="BB26">
            <v>0</v>
          </cell>
          <cell r="BC26">
            <v>0</v>
          </cell>
          <cell r="BD26">
            <v>-9.48</v>
          </cell>
          <cell r="BE26">
            <v>35.54</v>
          </cell>
          <cell r="BF26">
            <v>0.12</v>
          </cell>
          <cell r="BG26">
            <v>-9.48</v>
          </cell>
          <cell r="BH26">
            <v>0.09</v>
          </cell>
        </row>
        <row r="27">
          <cell r="A27" t="str">
            <v>TMFI</v>
          </cell>
          <cell r="B27" t="str">
            <v>GP-TAUX MARGE FILIALE</v>
          </cell>
          <cell r="C27" t="str">
            <v/>
          </cell>
          <cell r="D27">
            <v>28.96</v>
          </cell>
          <cell r="E27">
            <v>28.96</v>
          </cell>
          <cell r="F27">
            <v>28.96</v>
          </cell>
          <cell r="G27">
            <v>28.96</v>
          </cell>
          <cell r="H27">
            <v>28.96</v>
          </cell>
          <cell r="I27">
            <v>28.96</v>
          </cell>
          <cell r="J27">
            <v>28.96</v>
          </cell>
          <cell r="K27">
            <v>28.96</v>
          </cell>
          <cell r="L27">
            <v>28.96</v>
          </cell>
          <cell r="M27">
            <v>28.96</v>
          </cell>
          <cell r="N27">
            <v>28.96</v>
          </cell>
          <cell r="O27">
            <v>28.96</v>
          </cell>
          <cell r="P27">
            <v>28.96</v>
          </cell>
          <cell r="Q27">
            <v>28.96</v>
          </cell>
          <cell r="R27">
            <v>28.96</v>
          </cell>
          <cell r="S27">
            <v>28.96</v>
          </cell>
          <cell r="T27">
            <v>28.96</v>
          </cell>
          <cell r="U27">
            <v>28.96</v>
          </cell>
          <cell r="V27">
            <v>28.96</v>
          </cell>
          <cell r="W27">
            <v>28.96</v>
          </cell>
          <cell r="X27">
            <v>28.96</v>
          </cell>
          <cell r="Y27">
            <v>28.96</v>
          </cell>
          <cell r="Z27">
            <v>28.96</v>
          </cell>
          <cell r="AA27">
            <v>28.96</v>
          </cell>
          <cell r="AB27">
            <v>28.96</v>
          </cell>
          <cell r="AC27">
            <v>28.96</v>
          </cell>
          <cell r="AD27">
            <v>28.96</v>
          </cell>
          <cell r="AE27">
            <v>28.96</v>
          </cell>
          <cell r="AF27">
            <v>28.96</v>
          </cell>
          <cell r="AG27">
            <v>28.96</v>
          </cell>
          <cell r="AH27">
            <v>28.96</v>
          </cell>
          <cell r="AI27">
            <v>28.96</v>
          </cell>
          <cell r="AJ27">
            <v>28.96</v>
          </cell>
          <cell r="AK27">
            <v>28.96</v>
          </cell>
          <cell r="AL27">
            <v>28.96</v>
          </cell>
          <cell r="AM27">
            <v>28.96</v>
          </cell>
          <cell r="AN27">
            <v>28.96</v>
          </cell>
          <cell r="AO27">
            <v>28.96</v>
          </cell>
          <cell r="AP27">
            <v>28.96</v>
          </cell>
          <cell r="AQ27">
            <v>28.96</v>
          </cell>
          <cell r="AR27">
            <v>28.96</v>
          </cell>
          <cell r="AS27">
            <v>28.96</v>
          </cell>
          <cell r="AT27">
            <v>28.96</v>
          </cell>
          <cell r="AU27">
            <v>28.96</v>
          </cell>
          <cell r="AV27">
            <v>28.96</v>
          </cell>
          <cell r="AW27">
            <v>28.96</v>
          </cell>
          <cell r="AX27">
            <v>28.96</v>
          </cell>
          <cell r="AY27">
            <v>28.96</v>
          </cell>
          <cell r="AZ27">
            <v>28.96</v>
          </cell>
          <cell r="BA27">
            <v>28.96</v>
          </cell>
          <cell r="BB27">
            <v>28.96</v>
          </cell>
          <cell r="BC27">
            <v>28.96</v>
          </cell>
          <cell r="BD27">
            <v>28.96</v>
          </cell>
          <cell r="BE27">
            <v>28.96</v>
          </cell>
          <cell r="BF27">
            <v>28.96</v>
          </cell>
          <cell r="BG27">
            <v>28.96</v>
          </cell>
          <cell r="BH27">
            <v>28.96</v>
          </cell>
        </row>
        <row r="28">
          <cell r="A28" t="str">
            <v>MFIHRK</v>
          </cell>
          <cell r="B28" t="str">
            <v>GP-MARGE FILIALE (HRK)</v>
          </cell>
          <cell r="C28" t="str">
            <v>HRK</v>
          </cell>
          <cell r="D28">
            <v>0.26</v>
          </cell>
          <cell r="E28">
            <v>508.25</v>
          </cell>
          <cell r="F28">
            <v>208.51</v>
          </cell>
          <cell r="G28">
            <v>78.19</v>
          </cell>
          <cell r="H28">
            <v>286.7</v>
          </cell>
          <cell r="I28">
            <v>664.63</v>
          </cell>
          <cell r="J28">
            <v>39.1</v>
          </cell>
          <cell r="K28">
            <v>0.26</v>
          </cell>
          <cell r="L28">
            <v>664.63</v>
          </cell>
          <cell r="M28">
            <v>664.37</v>
          </cell>
          <cell r="N28">
            <v>273.67</v>
          </cell>
          <cell r="O28">
            <v>0</v>
          </cell>
          <cell r="P28">
            <v>78.19</v>
          </cell>
          <cell r="Q28">
            <v>52.13</v>
          </cell>
          <cell r="R28">
            <v>1302.94</v>
          </cell>
          <cell r="S28">
            <v>91.22</v>
          </cell>
          <cell r="T28">
            <v>104.26</v>
          </cell>
          <cell r="U28">
            <v>104.26</v>
          </cell>
          <cell r="V28">
            <v>13.03</v>
          </cell>
          <cell r="W28">
            <v>0.26</v>
          </cell>
          <cell r="X28">
            <v>0.26</v>
          </cell>
          <cell r="Y28">
            <v>231.97</v>
          </cell>
          <cell r="Z28">
            <v>-36.49</v>
          </cell>
          <cell r="AA28">
            <v>0</v>
          </cell>
          <cell r="AB28">
            <v>0.26</v>
          </cell>
          <cell r="AC28">
            <v>91.22</v>
          </cell>
          <cell r="AD28">
            <v>182.45</v>
          </cell>
          <cell r="AE28">
            <v>742.82</v>
          </cell>
          <cell r="AF28">
            <v>169.42</v>
          </cell>
          <cell r="AG28">
            <v>234.58</v>
          </cell>
          <cell r="AH28">
            <v>912.24</v>
          </cell>
          <cell r="AI28">
            <v>286.7</v>
          </cell>
          <cell r="AJ28">
            <v>1303.2</v>
          </cell>
          <cell r="AK28">
            <v>0.26</v>
          </cell>
          <cell r="AL28">
            <v>781.92</v>
          </cell>
          <cell r="AM28">
            <v>338.83</v>
          </cell>
          <cell r="AN28">
            <v>534.30999999999995</v>
          </cell>
          <cell r="AO28">
            <v>260.64</v>
          </cell>
          <cell r="AP28">
            <v>78.19</v>
          </cell>
          <cell r="AQ28">
            <v>65.16</v>
          </cell>
          <cell r="AR28">
            <v>469.15</v>
          </cell>
          <cell r="AS28">
            <v>664.63</v>
          </cell>
          <cell r="AT28">
            <v>52.13</v>
          </cell>
          <cell r="AU28">
            <v>78.19</v>
          </cell>
          <cell r="AV28">
            <v>586.54</v>
          </cell>
          <cell r="AW28">
            <v>443.09</v>
          </cell>
          <cell r="AX28">
            <v>547.34</v>
          </cell>
          <cell r="AY28">
            <v>547.34</v>
          </cell>
          <cell r="AZ28">
            <v>169.42</v>
          </cell>
          <cell r="BA28">
            <v>286.7</v>
          </cell>
          <cell r="BB28">
            <v>0</v>
          </cell>
          <cell r="BC28">
            <v>0</v>
          </cell>
          <cell r="BD28">
            <v>-20.85</v>
          </cell>
          <cell r="BE28">
            <v>78.19</v>
          </cell>
          <cell r="BF28">
            <v>0.26</v>
          </cell>
          <cell r="BG28">
            <v>-20.85</v>
          </cell>
          <cell r="BH28">
            <v>0.21</v>
          </cell>
        </row>
        <row r="29">
          <cell r="A29" t="str">
            <v>MFI</v>
          </cell>
          <cell r="B29" t="str">
            <v>GP-MARGE FILIALE (EUR)</v>
          </cell>
          <cell r="C29" t="str">
            <v>EUR</v>
          </cell>
          <cell r="D29">
            <v>0.03</v>
          </cell>
          <cell r="E29">
            <v>66.89</v>
          </cell>
          <cell r="F29">
            <v>27.44</v>
          </cell>
          <cell r="G29">
            <v>10.29</v>
          </cell>
          <cell r="H29">
            <v>37.729999999999997</v>
          </cell>
          <cell r="I29">
            <v>87.47</v>
          </cell>
          <cell r="J29">
            <v>5.15</v>
          </cell>
          <cell r="K29">
            <v>0.03</v>
          </cell>
          <cell r="L29">
            <v>87.47</v>
          </cell>
          <cell r="M29">
            <v>87.44</v>
          </cell>
          <cell r="N29">
            <v>36.020000000000003</v>
          </cell>
          <cell r="O29">
            <v>0</v>
          </cell>
          <cell r="P29">
            <v>10.29</v>
          </cell>
          <cell r="Q29">
            <v>6.86</v>
          </cell>
          <cell r="R29">
            <v>171.48</v>
          </cell>
          <cell r="S29">
            <v>12.01</v>
          </cell>
          <cell r="T29">
            <v>13.72</v>
          </cell>
          <cell r="U29">
            <v>13.72</v>
          </cell>
          <cell r="V29">
            <v>1.71</v>
          </cell>
          <cell r="W29">
            <v>0.03</v>
          </cell>
          <cell r="X29">
            <v>0.03</v>
          </cell>
          <cell r="Y29">
            <v>30.53</v>
          </cell>
          <cell r="Z29">
            <v>-4.8</v>
          </cell>
          <cell r="AA29">
            <v>0</v>
          </cell>
          <cell r="AB29">
            <v>0.03</v>
          </cell>
          <cell r="AC29">
            <v>12.01</v>
          </cell>
          <cell r="AD29">
            <v>24.01</v>
          </cell>
          <cell r="AE29">
            <v>97.77</v>
          </cell>
          <cell r="AF29">
            <v>22.3</v>
          </cell>
          <cell r="AG29">
            <v>30.87</v>
          </cell>
          <cell r="AH29">
            <v>120.06</v>
          </cell>
          <cell r="AI29">
            <v>37.729999999999997</v>
          </cell>
          <cell r="AJ29">
            <v>171.52</v>
          </cell>
          <cell r="AK29">
            <v>0.03</v>
          </cell>
          <cell r="AL29">
            <v>102.91</v>
          </cell>
          <cell r="AM29">
            <v>44.59</v>
          </cell>
          <cell r="AN29">
            <v>70.319999999999993</v>
          </cell>
          <cell r="AO29">
            <v>34.299999999999997</v>
          </cell>
          <cell r="AP29">
            <v>10.29</v>
          </cell>
          <cell r="AQ29">
            <v>8.58</v>
          </cell>
          <cell r="AR29">
            <v>61.75</v>
          </cell>
          <cell r="AS29">
            <v>87.47</v>
          </cell>
          <cell r="AT29">
            <v>6.86</v>
          </cell>
          <cell r="AU29">
            <v>10.29</v>
          </cell>
          <cell r="AV29">
            <v>77.2</v>
          </cell>
          <cell r="AW29">
            <v>58.32</v>
          </cell>
          <cell r="AX29">
            <v>72.040000000000006</v>
          </cell>
          <cell r="AY29">
            <v>72.040000000000006</v>
          </cell>
          <cell r="AZ29">
            <v>22.3</v>
          </cell>
          <cell r="BA29">
            <v>37.729999999999997</v>
          </cell>
          <cell r="BB29">
            <v>0</v>
          </cell>
          <cell r="BC29">
            <v>0</v>
          </cell>
          <cell r="BD29">
            <v>-2.74</v>
          </cell>
          <cell r="BE29">
            <v>10.29</v>
          </cell>
          <cell r="BF29">
            <v>0.03</v>
          </cell>
          <cell r="BG29">
            <v>-2.74</v>
          </cell>
          <cell r="BH29">
            <v>0.03</v>
          </cell>
        </row>
        <row r="30">
          <cell r="A30" t="str">
            <v>PRFIHR</v>
          </cell>
          <cell r="B30" t="str">
            <v>GP-PRIX REV.FIL. (HRK)</v>
          </cell>
          <cell r="C30" t="str">
            <v>HRK</v>
          </cell>
          <cell r="D30">
            <v>0.64</v>
          </cell>
          <cell r="E30">
            <v>1246.75</v>
          </cell>
          <cell r="F30">
            <v>511.49</v>
          </cell>
          <cell r="G30">
            <v>191.81</v>
          </cell>
          <cell r="H30">
            <v>703.3</v>
          </cell>
          <cell r="I30">
            <v>1630.37</v>
          </cell>
          <cell r="J30">
            <v>95.9</v>
          </cell>
          <cell r="K30">
            <v>0.64</v>
          </cell>
          <cell r="L30">
            <v>1630.37</v>
          </cell>
          <cell r="M30">
            <v>1629.73</v>
          </cell>
          <cell r="N30">
            <v>671.33</v>
          </cell>
          <cell r="O30">
            <v>0</v>
          </cell>
          <cell r="P30">
            <v>191.81</v>
          </cell>
          <cell r="Q30">
            <v>127.87</v>
          </cell>
          <cell r="R30">
            <v>3196.16</v>
          </cell>
          <cell r="S30">
            <v>223.78</v>
          </cell>
          <cell r="T30">
            <v>255.74</v>
          </cell>
          <cell r="U30">
            <v>255.74</v>
          </cell>
          <cell r="V30">
            <v>31.97</v>
          </cell>
          <cell r="W30">
            <v>0.64</v>
          </cell>
          <cell r="X30">
            <v>0.64</v>
          </cell>
          <cell r="Y30">
            <v>569.03</v>
          </cell>
          <cell r="Z30">
            <v>-89.51</v>
          </cell>
          <cell r="AA30">
            <v>0</v>
          </cell>
          <cell r="AB30">
            <v>0.64</v>
          </cell>
          <cell r="AC30">
            <v>223.78</v>
          </cell>
          <cell r="AD30">
            <v>447.55</v>
          </cell>
          <cell r="AE30">
            <v>1822.18</v>
          </cell>
          <cell r="AF30">
            <v>415.58</v>
          </cell>
          <cell r="AG30">
            <v>575.41999999999996</v>
          </cell>
          <cell r="AH30">
            <v>2237.7600000000002</v>
          </cell>
          <cell r="AI30">
            <v>703.3</v>
          </cell>
          <cell r="AJ30">
            <v>3196.8</v>
          </cell>
          <cell r="AK30">
            <v>0.64</v>
          </cell>
          <cell r="AL30">
            <v>1918.08</v>
          </cell>
          <cell r="AM30">
            <v>831.17</v>
          </cell>
          <cell r="AN30">
            <v>1310.69</v>
          </cell>
          <cell r="AO30">
            <v>639.36</v>
          </cell>
          <cell r="AP30">
            <v>191.81</v>
          </cell>
          <cell r="AQ30">
            <v>159.84</v>
          </cell>
          <cell r="AR30">
            <v>1150.8499999999999</v>
          </cell>
          <cell r="AS30">
            <v>1630.37</v>
          </cell>
          <cell r="AT30">
            <v>127.87</v>
          </cell>
          <cell r="AU30">
            <v>191.81</v>
          </cell>
          <cell r="AV30">
            <v>1438.82</v>
          </cell>
          <cell r="AW30">
            <v>1086.9100000000001</v>
          </cell>
          <cell r="AX30">
            <v>1342.66</v>
          </cell>
          <cell r="AY30">
            <v>1342.66</v>
          </cell>
          <cell r="AZ30">
            <v>415.58</v>
          </cell>
          <cell r="BA30">
            <v>703.3</v>
          </cell>
          <cell r="BB30">
            <v>0</v>
          </cell>
          <cell r="BC30">
            <v>0</v>
          </cell>
          <cell r="BD30">
            <v>-51.15</v>
          </cell>
          <cell r="BE30">
            <v>191.81</v>
          </cell>
          <cell r="BF30">
            <v>0.64</v>
          </cell>
          <cell r="BG30">
            <v>-51.15</v>
          </cell>
          <cell r="BH30">
            <v>0.51</v>
          </cell>
        </row>
        <row r="31">
          <cell r="A31" t="str">
            <v>PRFI</v>
          </cell>
          <cell r="B31" t="str">
            <v>GP-PRIX REV.FIL.(EUR)</v>
          </cell>
          <cell r="C31" t="str">
            <v>EUR</v>
          </cell>
          <cell r="D31">
            <v>0.08</v>
          </cell>
          <cell r="E31">
            <v>164.09</v>
          </cell>
          <cell r="F31">
            <v>67.319999999999993</v>
          </cell>
          <cell r="G31">
            <v>25.24</v>
          </cell>
          <cell r="H31">
            <v>92.56</v>
          </cell>
          <cell r="I31">
            <v>214.58</v>
          </cell>
          <cell r="J31">
            <v>12.62</v>
          </cell>
          <cell r="K31">
            <v>0.08</v>
          </cell>
          <cell r="L31">
            <v>214.58</v>
          </cell>
          <cell r="M31">
            <v>214.49</v>
          </cell>
          <cell r="N31">
            <v>88.36</v>
          </cell>
          <cell r="O31">
            <v>0</v>
          </cell>
          <cell r="P31">
            <v>25.24</v>
          </cell>
          <cell r="Q31">
            <v>16.829999999999998</v>
          </cell>
          <cell r="R31">
            <v>420.66</v>
          </cell>
          <cell r="S31">
            <v>29.45</v>
          </cell>
          <cell r="T31">
            <v>33.659999999999997</v>
          </cell>
          <cell r="U31">
            <v>33.659999999999997</v>
          </cell>
          <cell r="V31">
            <v>4.21</v>
          </cell>
          <cell r="W31">
            <v>0.08</v>
          </cell>
          <cell r="X31">
            <v>0.08</v>
          </cell>
          <cell r="Y31">
            <v>74.89</v>
          </cell>
          <cell r="Z31">
            <v>-11.78</v>
          </cell>
          <cell r="AA31">
            <v>0</v>
          </cell>
          <cell r="AB31">
            <v>0.08</v>
          </cell>
          <cell r="AC31">
            <v>29.45</v>
          </cell>
          <cell r="AD31">
            <v>58.9</v>
          </cell>
          <cell r="AE31">
            <v>239.82</v>
          </cell>
          <cell r="AF31">
            <v>54.7</v>
          </cell>
          <cell r="AG31">
            <v>75.73</v>
          </cell>
          <cell r="AH31">
            <v>294.52</v>
          </cell>
          <cell r="AI31">
            <v>92.56</v>
          </cell>
          <cell r="AJ31">
            <v>420.74</v>
          </cell>
          <cell r="AK31">
            <v>0.08</v>
          </cell>
          <cell r="AL31">
            <v>252.45</v>
          </cell>
          <cell r="AM31">
            <v>109.39</v>
          </cell>
          <cell r="AN31">
            <v>172.5</v>
          </cell>
          <cell r="AO31">
            <v>84.15</v>
          </cell>
          <cell r="AP31">
            <v>25.24</v>
          </cell>
          <cell r="AQ31">
            <v>21.04</v>
          </cell>
          <cell r="AR31">
            <v>151.47</v>
          </cell>
          <cell r="AS31">
            <v>214.58</v>
          </cell>
          <cell r="AT31">
            <v>16.829999999999998</v>
          </cell>
          <cell r="AU31">
            <v>25.24</v>
          </cell>
          <cell r="AV31">
            <v>189.37</v>
          </cell>
          <cell r="AW31">
            <v>143.05000000000001</v>
          </cell>
          <cell r="AX31">
            <v>176.71</v>
          </cell>
          <cell r="AY31">
            <v>176.71</v>
          </cell>
          <cell r="AZ31">
            <v>54.7</v>
          </cell>
          <cell r="BA31">
            <v>92.56</v>
          </cell>
          <cell r="BB31">
            <v>0</v>
          </cell>
          <cell r="BC31">
            <v>0</v>
          </cell>
          <cell r="BD31">
            <v>-6.73</v>
          </cell>
          <cell r="BE31">
            <v>25.24</v>
          </cell>
          <cell r="BF31">
            <v>0.08</v>
          </cell>
          <cell r="BG31">
            <v>-6.73</v>
          </cell>
          <cell r="BH31">
            <v>7.0000000000000007E-2</v>
          </cell>
        </row>
        <row r="32">
          <cell r="A32" t="str">
            <v>PDUEUR</v>
          </cell>
          <cell r="B32" t="str">
            <v>HR-PDU (EUR)</v>
          </cell>
          <cell r="C32" t="str">
            <v>EUR</v>
          </cell>
          <cell r="D32">
            <v>0.08</v>
          </cell>
          <cell r="E32">
            <v>164.09</v>
          </cell>
          <cell r="F32">
            <v>67.319999999999993</v>
          </cell>
          <cell r="G32">
            <v>25.24</v>
          </cell>
          <cell r="H32">
            <v>92.56</v>
          </cell>
          <cell r="I32">
            <v>214.58</v>
          </cell>
          <cell r="J32">
            <v>12.62</v>
          </cell>
          <cell r="K32">
            <v>0.08</v>
          </cell>
          <cell r="L32">
            <v>214.58</v>
          </cell>
          <cell r="M32">
            <v>214.49</v>
          </cell>
          <cell r="N32">
            <v>88.36</v>
          </cell>
          <cell r="O32">
            <v>0</v>
          </cell>
          <cell r="P32">
            <v>25.24</v>
          </cell>
          <cell r="Q32">
            <v>16.829999999999998</v>
          </cell>
          <cell r="R32">
            <v>420.66</v>
          </cell>
          <cell r="S32">
            <v>29.45</v>
          </cell>
          <cell r="T32">
            <v>33.659999999999997</v>
          </cell>
          <cell r="U32">
            <v>33.659999999999997</v>
          </cell>
          <cell r="V32">
            <v>4.21</v>
          </cell>
          <cell r="W32">
            <v>0.08</v>
          </cell>
          <cell r="X32">
            <v>0.08</v>
          </cell>
          <cell r="Y32">
            <v>74.89</v>
          </cell>
          <cell r="Z32">
            <v>-11.78</v>
          </cell>
          <cell r="AA32">
            <v>0</v>
          </cell>
          <cell r="AB32">
            <v>0.08</v>
          </cell>
          <cell r="AC32">
            <v>29.45</v>
          </cell>
          <cell r="AD32">
            <v>58.9</v>
          </cell>
          <cell r="AE32">
            <v>239.82</v>
          </cell>
          <cell r="AF32">
            <v>54.7</v>
          </cell>
          <cell r="AG32">
            <v>75.73</v>
          </cell>
          <cell r="AH32">
            <v>294.52</v>
          </cell>
          <cell r="AI32">
            <v>92.56</v>
          </cell>
          <cell r="AJ32">
            <v>420.74</v>
          </cell>
          <cell r="AK32">
            <v>0.08</v>
          </cell>
          <cell r="AL32">
            <v>252.45</v>
          </cell>
          <cell r="AM32">
            <v>109.39</v>
          </cell>
          <cell r="AN32">
            <v>172.5</v>
          </cell>
          <cell r="AO32">
            <v>84.15</v>
          </cell>
          <cell r="AP32">
            <v>25.24</v>
          </cell>
          <cell r="AQ32">
            <v>21.04</v>
          </cell>
          <cell r="AR32">
            <v>151.47</v>
          </cell>
          <cell r="AS32">
            <v>214.58</v>
          </cell>
          <cell r="AT32">
            <v>16.829999999999998</v>
          </cell>
          <cell r="AU32">
            <v>25.24</v>
          </cell>
          <cell r="AV32">
            <v>189.37</v>
          </cell>
          <cell r="AW32">
            <v>143.05000000000001</v>
          </cell>
          <cell r="AX32">
            <v>176.71</v>
          </cell>
          <cell r="AY32">
            <v>176.71</v>
          </cell>
          <cell r="AZ32">
            <v>54.7</v>
          </cell>
          <cell r="BA32">
            <v>92.56</v>
          </cell>
          <cell r="BB32">
            <v>0</v>
          </cell>
          <cell r="BC32">
            <v>0</v>
          </cell>
          <cell r="BD32">
            <v>-6.73</v>
          </cell>
          <cell r="BE32">
            <v>25.24</v>
          </cell>
          <cell r="BF32">
            <v>0.08</v>
          </cell>
          <cell r="BG32">
            <v>-6.73</v>
          </cell>
          <cell r="BH32">
            <v>7.0000000000000007E-2</v>
          </cell>
        </row>
        <row r="33">
          <cell r="A33" t="str">
            <v>PHTSTE</v>
          </cell>
          <cell r="B33" t="str">
            <v>HR-PVC HT SS TRSP (EUR)</v>
          </cell>
          <cell r="C33" t="str">
            <v>EUR</v>
          </cell>
          <cell r="D33">
            <v>0.13</v>
          </cell>
          <cell r="E33">
            <v>256.64999999999998</v>
          </cell>
          <cell r="F33">
            <v>105.29</v>
          </cell>
          <cell r="G33">
            <v>39.479999999999997</v>
          </cell>
          <cell r="H33">
            <v>144.77000000000001</v>
          </cell>
          <cell r="I33">
            <v>335.61</v>
          </cell>
          <cell r="J33">
            <v>19.739999999999998</v>
          </cell>
          <cell r="K33">
            <v>0.13</v>
          </cell>
          <cell r="L33">
            <v>335.61</v>
          </cell>
          <cell r="M33">
            <v>335.48</v>
          </cell>
          <cell r="N33">
            <v>138.19</v>
          </cell>
          <cell r="O33">
            <v>0</v>
          </cell>
          <cell r="P33">
            <v>39.479999999999997</v>
          </cell>
          <cell r="Q33">
            <v>26.32</v>
          </cell>
          <cell r="R33">
            <v>657.94</v>
          </cell>
          <cell r="S33">
            <v>46.06</v>
          </cell>
          <cell r="T33">
            <v>52.65</v>
          </cell>
          <cell r="U33">
            <v>52.65</v>
          </cell>
          <cell r="V33">
            <v>6.58</v>
          </cell>
          <cell r="W33">
            <v>0.13</v>
          </cell>
          <cell r="X33">
            <v>0.13</v>
          </cell>
          <cell r="Y33">
            <v>117.14</v>
          </cell>
          <cell r="Z33">
            <v>-18.43</v>
          </cell>
          <cell r="AA33">
            <v>0</v>
          </cell>
          <cell r="AB33">
            <v>0.13</v>
          </cell>
          <cell r="AC33">
            <v>46.06</v>
          </cell>
          <cell r="AD33">
            <v>92.13</v>
          </cell>
          <cell r="AE33">
            <v>375.1</v>
          </cell>
          <cell r="AF33">
            <v>85.55</v>
          </cell>
          <cell r="AG33">
            <v>118.45</v>
          </cell>
          <cell r="AH33">
            <v>460.65</v>
          </cell>
          <cell r="AI33">
            <v>144.77000000000001</v>
          </cell>
          <cell r="AJ33">
            <v>658.07</v>
          </cell>
          <cell r="AK33">
            <v>0.13</v>
          </cell>
          <cell r="AL33">
            <v>394.84</v>
          </cell>
          <cell r="AM33">
            <v>171.1</v>
          </cell>
          <cell r="AN33">
            <v>269.81</v>
          </cell>
          <cell r="AO33">
            <v>131.61000000000001</v>
          </cell>
          <cell r="AP33">
            <v>39.479999999999997</v>
          </cell>
          <cell r="AQ33">
            <v>32.9</v>
          </cell>
          <cell r="AR33">
            <v>236.9</v>
          </cell>
          <cell r="AS33">
            <v>335.61</v>
          </cell>
          <cell r="AT33">
            <v>26.32</v>
          </cell>
          <cell r="AU33">
            <v>39.479999999999997</v>
          </cell>
          <cell r="AV33">
            <v>296.18</v>
          </cell>
          <cell r="AW33">
            <v>223.74</v>
          </cell>
          <cell r="AX33">
            <v>276.39</v>
          </cell>
          <cell r="AY33">
            <v>276.39</v>
          </cell>
          <cell r="AZ33">
            <v>85.55</v>
          </cell>
          <cell r="BA33">
            <v>144.77000000000001</v>
          </cell>
          <cell r="BB33">
            <v>0</v>
          </cell>
          <cell r="BC33">
            <v>0</v>
          </cell>
          <cell r="BD33">
            <v>-10.53</v>
          </cell>
          <cell r="BE33">
            <v>39.479999999999997</v>
          </cell>
          <cell r="BF33">
            <v>0.13</v>
          </cell>
          <cell r="BG33">
            <v>-10.53</v>
          </cell>
          <cell r="BH33">
            <v>0.11</v>
          </cell>
        </row>
        <row r="34">
          <cell r="A34" t="str">
            <v>PCHT</v>
          </cell>
          <cell r="B34" t="str">
            <v>HR-PRIX CLIENT HT</v>
          </cell>
          <cell r="C34" t="str">
            <v>EUR</v>
          </cell>
          <cell r="D34">
            <v>0.13</v>
          </cell>
          <cell r="E34">
            <v>256.64999999999998</v>
          </cell>
          <cell r="F34">
            <v>105.29</v>
          </cell>
          <cell r="G34">
            <v>39.479999999999997</v>
          </cell>
          <cell r="H34">
            <v>144.77000000000001</v>
          </cell>
          <cell r="I34">
            <v>335.61</v>
          </cell>
          <cell r="J34">
            <v>19.739999999999998</v>
          </cell>
          <cell r="K34">
            <v>0.13</v>
          </cell>
          <cell r="L34">
            <v>335.61</v>
          </cell>
          <cell r="M34">
            <v>335.48</v>
          </cell>
          <cell r="N34">
            <v>138.19</v>
          </cell>
          <cell r="O34">
            <v>0</v>
          </cell>
          <cell r="P34">
            <v>39.479999999999997</v>
          </cell>
          <cell r="Q34">
            <v>26.32</v>
          </cell>
          <cell r="R34">
            <v>657.94</v>
          </cell>
          <cell r="S34">
            <v>46.06</v>
          </cell>
          <cell r="T34">
            <v>52.65</v>
          </cell>
          <cell r="U34">
            <v>52.65</v>
          </cell>
          <cell r="V34">
            <v>6.58</v>
          </cell>
          <cell r="W34">
            <v>0.13</v>
          </cell>
          <cell r="X34">
            <v>0.13</v>
          </cell>
          <cell r="Y34">
            <v>117.14</v>
          </cell>
          <cell r="Z34">
            <v>-18.43</v>
          </cell>
          <cell r="AA34">
            <v>0</v>
          </cell>
          <cell r="AB34">
            <v>0.13</v>
          </cell>
          <cell r="AC34">
            <v>46.06</v>
          </cell>
          <cell r="AD34">
            <v>92.13</v>
          </cell>
          <cell r="AE34">
            <v>375.1</v>
          </cell>
          <cell r="AF34">
            <v>85.55</v>
          </cell>
          <cell r="AG34">
            <v>118.45</v>
          </cell>
          <cell r="AH34">
            <v>460.65</v>
          </cell>
          <cell r="AI34">
            <v>144.77000000000001</v>
          </cell>
          <cell r="AJ34">
            <v>658.07</v>
          </cell>
          <cell r="AK34">
            <v>0.13</v>
          </cell>
          <cell r="AL34">
            <v>394.84</v>
          </cell>
          <cell r="AM34">
            <v>171.1</v>
          </cell>
          <cell r="AN34">
            <v>269.81</v>
          </cell>
          <cell r="AO34">
            <v>131.61000000000001</v>
          </cell>
          <cell r="AP34">
            <v>39.479999999999997</v>
          </cell>
          <cell r="AQ34">
            <v>32.9</v>
          </cell>
          <cell r="AR34">
            <v>236.9</v>
          </cell>
          <cell r="AS34">
            <v>335.61</v>
          </cell>
          <cell r="AT34">
            <v>26.32</v>
          </cell>
          <cell r="AU34">
            <v>39.479999999999997</v>
          </cell>
          <cell r="AV34">
            <v>296.18</v>
          </cell>
          <cell r="AW34">
            <v>223.74</v>
          </cell>
          <cell r="AX34">
            <v>276.39</v>
          </cell>
          <cell r="AY34">
            <v>276.39</v>
          </cell>
          <cell r="AZ34">
            <v>85.55</v>
          </cell>
          <cell r="BA34">
            <v>144.77000000000001</v>
          </cell>
          <cell r="BB34">
            <v>0</v>
          </cell>
          <cell r="BC34">
            <v>0</v>
          </cell>
          <cell r="BD34">
            <v>-10.53</v>
          </cell>
          <cell r="BE34">
            <v>39.479999999999997</v>
          </cell>
          <cell r="BF34">
            <v>0.13</v>
          </cell>
          <cell r="BG34">
            <v>-10.53</v>
          </cell>
          <cell r="BH34">
            <v>0.11</v>
          </cell>
        </row>
        <row r="35">
          <cell r="A35" t="str">
            <v>PVCEUR</v>
          </cell>
          <cell r="B35" t="str">
            <v>HR-PVC TTC (EUR)</v>
          </cell>
          <cell r="C35" t="str">
            <v>EUR</v>
          </cell>
          <cell r="D35">
            <v>0.16</v>
          </cell>
          <cell r="E35">
            <v>320.81</v>
          </cell>
          <cell r="F35">
            <v>131.61000000000001</v>
          </cell>
          <cell r="G35">
            <v>49.36</v>
          </cell>
          <cell r="H35">
            <v>180.97</v>
          </cell>
          <cell r="I35">
            <v>419.52</v>
          </cell>
          <cell r="J35">
            <v>24.68</v>
          </cell>
          <cell r="K35">
            <v>0.16</v>
          </cell>
          <cell r="L35">
            <v>419.52</v>
          </cell>
          <cell r="M35">
            <v>419.35</v>
          </cell>
          <cell r="N35">
            <v>172.74</v>
          </cell>
          <cell r="O35">
            <v>0</v>
          </cell>
          <cell r="P35">
            <v>49.36</v>
          </cell>
          <cell r="Q35">
            <v>32.9</v>
          </cell>
          <cell r="R35">
            <v>822.42</v>
          </cell>
          <cell r="S35">
            <v>57.58</v>
          </cell>
          <cell r="T35">
            <v>65.81</v>
          </cell>
          <cell r="U35">
            <v>65.81</v>
          </cell>
          <cell r="V35">
            <v>8.23</v>
          </cell>
          <cell r="W35">
            <v>0.16</v>
          </cell>
          <cell r="X35">
            <v>0.16</v>
          </cell>
          <cell r="Y35">
            <v>146.41999999999999</v>
          </cell>
          <cell r="Z35">
            <v>-23.03</v>
          </cell>
          <cell r="AA35">
            <v>0</v>
          </cell>
          <cell r="AB35">
            <v>0.16</v>
          </cell>
          <cell r="AC35">
            <v>57.58</v>
          </cell>
          <cell r="AD35">
            <v>115.16</v>
          </cell>
          <cell r="AE35">
            <v>468.87</v>
          </cell>
          <cell r="AF35">
            <v>106.94</v>
          </cell>
          <cell r="AG35">
            <v>148.07</v>
          </cell>
          <cell r="AH35">
            <v>575.80999999999995</v>
          </cell>
          <cell r="AI35">
            <v>180.97</v>
          </cell>
          <cell r="AJ35">
            <v>822.58</v>
          </cell>
          <cell r="AK35">
            <v>0.16</v>
          </cell>
          <cell r="AL35">
            <v>493.55</v>
          </cell>
          <cell r="AM35">
            <v>213.87</v>
          </cell>
          <cell r="AN35">
            <v>337.26</v>
          </cell>
          <cell r="AO35">
            <v>164.52</v>
          </cell>
          <cell r="AP35">
            <v>49.36</v>
          </cell>
          <cell r="AQ35">
            <v>41.13</v>
          </cell>
          <cell r="AR35">
            <v>296.13</v>
          </cell>
          <cell r="AS35">
            <v>419.52</v>
          </cell>
          <cell r="AT35">
            <v>32.9</v>
          </cell>
          <cell r="AU35">
            <v>49.36</v>
          </cell>
          <cell r="AV35">
            <v>370.23</v>
          </cell>
          <cell r="AW35">
            <v>279.68</v>
          </cell>
          <cell r="AX35">
            <v>345.49</v>
          </cell>
          <cell r="AY35">
            <v>345.49</v>
          </cell>
          <cell r="AZ35">
            <v>106.94</v>
          </cell>
          <cell r="BA35">
            <v>180.97</v>
          </cell>
          <cell r="BB35">
            <v>0</v>
          </cell>
          <cell r="BC35">
            <v>0</v>
          </cell>
          <cell r="BD35">
            <v>-13.16</v>
          </cell>
          <cell r="BE35">
            <v>49.36</v>
          </cell>
          <cell r="BF35">
            <v>0.16</v>
          </cell>
          <cell r="BG35">
            <v>-13.16</v>
          </cell>
          <cell r="BH35">
            <v>0.13</v>
          </cell>
        </row>
        <row r="36">
          <cell r="A36" t="str">
            <v>PVREUR</v>
          </cell>
          <cell r="B36" t="str">
            <v>HR-PVR (EUR)</v>
          </cell>
          <cell r="C36" t="str">
            <v>EUR</v>
          </cell>
          <cell r="D36">
            <v>0.12</v>
          </cell>
          <cell r="E36">
            <v>230.98</v>
          </cell>
          <cell r="F36">
            <v>94.76</v>
          </cell>
          <cell r="G36">
            <v>35.54</v>
          </cell>
          <cell r="H36">
            <v>130.30000000000001</v>
          </cell>
          <cell r="I36">
            <v>302.05</v>
          </cell>
          <cell r="J36">
            <v>17.77</v>
          </cell>
          <cell r="K36">
            <v>0.12</v>
          </cell>
          <cell r="L36">
            <v>302.05</v>
          </cell>
          <cell r="M36">
            <v>301.93</v>
          </cell>
          <cell r="N36">
            <v>124.37</v>
          </cell>
          <cell r="O36">
            <v>0</v>
          </cell>
          <cell r="P36">
            <v>35.54</v>
          </cell>
          <cell r="Q36">
            <v>23.69</v>
          </cell>
          <cell r="R36">
            <v>592.14</v>
          </cell>
          <cell r="S36">
            <v>41.46</v>
          </cell>
          <cell r="T36">
            <v>47.38</v>
          </cell>
          <cell r="U36">
            <v>47.38</v>
          </cell>
          <cell r="V36">
            <v>5.92</v>
          </cell>
          <cell r="W36">
            <v>0.12</v>
          </cell>
          <cell r="X36">
            <v>0.12</v>
          </cell>
          <cell r="Y36">
            <v>105.42</v>
          </cell>
          <cell r="Z36">
            <v>-16.579999999999998</v>
          </cell>
          <cell r="AA36">
            <v>0</v>
          </cell>
          <cell r="AB36">
            <v>0.12</v>
          </cell>
          <cell r="AC36">
            <v>41.46</v>
          </cell>
          <cell r="AD36">
            <v>82.92</v>
          </cell>
          <cell r="AE36">
            <v>337.59</v>
          </cell>
          <cell r="AF36">
            <v>76.989999999999995</v>
          </cell>
          <cell r="AG36">
            <v>106.61</v>
          </cell>
          <cell r="AH36">
            <v>414.58</v>
          </cell>
          <cell r="AI36">
            <v>130.30000000000001</v>
          </cell>
          <cell r="AJ36">
            <v>592.26</v>
          </cell>
          <cell r="AK36">
            <v>0.12</v>
          </cell>
          <cell r="AL36">
            <v>355.36</v>
          </cell>
          <cell r="AM36">
            <v>153.99</v>
          </cell>
          <cell r="AN36">
            <v>242.83</v>
          </cell>
          <cell r="AO36">
            <v>118.45</v>
          </cell>
          <cell r="AP36">
            <v>35.54</v>
          </cell>
          <cell r="AQ36">
            <v>29.61</v>
          </cell>
          <cell r="AR36">
            <v>213.21</v>
          </cell>
          <cell r="AS36">
            <v>302.05</v>
          </cell>
          <cell r="AT36">
            <v>23.69</v>
          </cell>
          <cell r="AU36">
            <v>35.54</v>
          </cell>
          <cell r="AV36">
            <v>266.56</v>
          </cell>
          <cell r="AW36">
            <v>201.37</v>
          </cell>
          <cell r="AX36">
            <v>248.75</v>
          </cell>
          <cell r="AY36">
            <v>248.75</v>
          </cell>
          <cell r="AZ36">
            <v>76.989999999999995</v>
          </cell>
          <cell r="BA36">
            <v>130.30000000000001</v>
          </cell>
          <cell r="BB36">
            <v>0</v>
          </cell>
          <cell r="BC36">
            <v>0</v>
          </cell>
          <cell r="BD36">
            <v>-9.48</v>
          </cell>
          <cell r="BE36">
            <v>35.54</v>
          </cell>
          <cell r="BF36">
            <v>0.12</v>
          </cell>
          <cell r="BG36">
            <v>-9.48</v>
          </cell>
          <cell r="BH36">
            <v>0.09</v>
          </cell>
        </row>
        <row r="37">
          <cell r="A37" t="str">
            <v>PVRHTE</v>
          </cell>
          <cell r="B37" t="str">
            <v>HR-PVR HORS TOUT (EUR)</v>
          </cell>
          <cell r="C37" t="str">
            <v>EUR</v>
          </cell>
          <cell r="D37">
            <v>0.12</v>
          </cell>
          <cell r="E37">
            <v>230.98</v>
          </cell>
          <cell r="F37">
            <v>94.76</v>
          </cell>
          <cell r="G37">
            <v>35.54</v>
          </cell>
          <cell r="H37">
            <v>130.30000000000001</v>
          </cell>
          <cell r="I37">
            <v>302.05</v>
          </cell>
          <cell r="J37">
            <v>17.77</v>
          </cell>
          <cell r="K37">
            <v>0.12</v>
          </cell>
          <cell r="L37">
            <v>302.05</v>
          </cell>
          <cell r="M37">
            <v>301.93</v>
          </cell>
          <cell r="N37">
            <v>124.37</v>
          </cell>
          <cell r="O37">
            <v>0</v>
          </cell>
          <cell r="P37">
            <v>35.54</v>
          </cell>
          <cell r="Q37">
            <v>23.69</v>
          </cell>
          <cell r="R37">
            <v>592.14</v>
          </cell>
          <cell r="S37">
            <v>41.46</v>
          </cell>
          <cell r="T37">
            <v>47.38</v>
          </cell>
          <cell r="U37">
            <v>47.38</v>
          </cell>
          <cell r="V37">
            <v>5.92</v>
          </cell>
          <cell r="W37">
            <v>0.12</v>
          </cell>
          <cell r="X37">
            <v>0.12</v>
          </cell>
          <cell r="Y37">
            <v>105.42</v>
          </cell>
          <cell r="Z37">
            <v>-16.579999999999998</v>
          </cell>
          <cell r="AA37">
            <v>0</v>
          </cell>
          <cell r="AB37">
            <v>0.12</v>
          </cell>
          <cell r="AC37">
            <v>41.46</v>
          </cell>
          <cell r="AD37">
            <v>82.92</v>
          </cell>
          <cell r="AE37">
            <v>337.59</v>
          </cell>
          <cell r="AF37">
            <v>76.989999999999995</v>
          </cell>
          <cell r="AG37">
            <v>106.61</v>
          </cell>
          <cell r="AH37">
            <v>414.58</v>
          </cell>
          <cell r="AI37">
            <v>130.30000000000001</v>
          </cell>
          <cell r="AJ37">
            <v>592.26</v>
          </cell>
          <cell r="AK37">
            <v>0.12</v>
          </cell>
          <cell r="AL37">
            <v>355.36</v>
          </cell>
          <cell r="AM37">
            <v>153.99</v>
          </cell>
          <cell r="AN37">
            <v>242.83</v>
          </cell>
          <cell r="AO37">
            <v>118.45</v>
          </cell>
          <cell r="AP37">
            <v>35.54</v>
          </cell>
          <cell r="AQ37">
            <v>29.61</v>
          </cell>
          <cell r="AR37">
            <v>213.21</v>
          </cell>
          <cell r="AS37">
            <v>302.05</v>
          </cell>
          <cell r="AT37">
            <v>23.69</v>
          </cell>
          <cell r="AU37">
            <v>35.54</v>
          </cell>
          <cell r="AV37">
            <v>266.56</v>
          </cell>
          <cell r="AW37">
            <v>201.37</v>
          </cell>
          <cell r="AX37">
            <v>248.75</v>
          </cell>
          <cell r="AY37">
            <v>248.75</v>
          </cell>
          <cell r="AZ37">
            <v>76.989999999999995</v>
          </cell>
          <cell r="BA37">
            <v>130.30000000000001</v>
          </cell>
          <cell r="BB37">
            <v>0</v>
          </cell>
          <cell r="BC37">
            <v>0</v>
          </cell>
          <cell r="BD37">
            <v>-9.48</v>
          </cell>
          <cell r="BE37">
            <v>35.54</v>
          </cell>
          <cell r="BF37">
            <v>0.12</v>
          </cell>
          <cell r="BG37">
            <v>-9.48</v>
          </cell>
          <cell r="BH37">
            <v>0.09</v>
          </cell>
        </row>
        <row r="38">
          <cell r="A38" t="str">
            <v>TMRE</v>
          </cell>
          <cell r="B38" t="str">
            <v>HR-TAUX DE MARGE RESEAU</v>
          </cell>
          <cell r="C38" t="str">
            <v/>
          </cell>
          <cell r="D38">
            <v>10</v>
          </cell>
          <cell r="E38">
            <v>10</v>
          </cell>
          <cell r="F38">
            <v>10</v>
          </cell>
          <cell r="G38">
            <v>10</v>
          </cell>
          <cell r="H38">
            <v>10</v>
          </cell>
          <cell r="I38">
            <v>10</v>
          </cell>
          <cell r="J38">
            <v>10</v>
          </cell>
          <cell r="K38">
            <v>10</v>
          </cell>
          <cell r="L38">
            <v>10</v>
          </cell>
          <cell r="M38">
            <v>10</v>
          </cell>
          <cell r="N38">
            <v>10</v>
          </cell>
          <cell r="O38">
            <v>10</v>
          </cell>
          <cell r="P38">
            <v>10</v>
          </cell>
          <cell r="Q38">
            <v>10</v>
          </cell>
          <cell r="R38">
            <v>10</v>
          </cell>
          <cell r="S38">
            <v>10</v>
          </cell>
          <cell r="T38">
            <v>10</v>
          </cell>
          <cell r="U38">
            <v>10</v>
          </cell>
          <cell r="V38">
            <v>10</v>
          </cell>
          <cell r="W38">
            <v>10</v>
          </cell>
          <cell r="X38">
            <v>10</v>
          </cell>
          <cell r="Y38">
            <v>10</v>
          </cell>
          <cell r="Z38">
            <v>10</v>
          </cell>
          <cell r="AA38">
            <v>10</v>
          </cell>
          <cell r="AB38">
            <v>10</v>
          </cell>
          <cell r="AC38">
            <v>10</v>
          </cell>
          <cell r="AD38">
            <v>10</v>
          </cell>
          <cell r="AE38">
            <v>10</v>
          </cell>
          <cell r="AF38">
            <v>10</v>
          </cell>
          <cell r="AG38">
            <v>10</v>
          </cell>
          <cell r="AH38">
            <v>10</v>
          </cell>
          <cell r="AI38">
            <v>10</v>
          </cell>
          <cell r="AJ38">
            <v>10</v>
          </cell>
          <cell r="AK38">
            <v>10</v>
          </cell>
          <cell r="AL38">
            <v>10</v>
          </cell>
          <cell r="AM38">
            <v>10</v>
          </cell>
          <cell r="AN38">
            <v>10</v>
          </cell>
          <cell r="AO38">
            <v>10</v>
          </cell>
          <cell r="AP38">
            <v>10</v>
          </cell>
          <cell r="AQ38">
            <v>10</v>
          </cell>
          <cell r="AR38">
            <v>10</v>
          </cell>
          <cell r="AS38">
            <v>10</v>
          </cell>
          <cell r="AT38">
            <v>10</v>
          </cell>
          <cell r="AU38">
            <v>10</v>
          </cell>
          <cell r="AV38">
            <v>10</v>
          </cell>
          <cell r="AW38">
            <v>10</v>
          </cell>
          <cell r="AX38">
            <v>10</v>
          </cell>
          <cell r="AY38">
            <v>10</v>
          </cell>
          <cell r="AZ38">
            <v>10</v>
          </cell>
          <cell r="BA38">
            <v>10</v>
          </cell>
          <cell r="BB38">
            <v>10</v>
          </cell>
          <cell r="BC38">
            <v>10</v>
          </cell>
          <cell r="BD38">
            <v>10</v>
          </cell>
          <cell r="BE38">
            <v>10</v>
          </cell>
          <cell r="BF38">
            <v>10</v>
          </cell>
          <cell r="BG38">
            <v>10</v>
          </cell>
          <cell r="BH38">
            <v>10</v>
          </cell>
        </row>
        <row r="39">
          <cell r="A39" t="str">
            <v>PDU</v>
          </cell>
          <cell r="B39" t="str">
            <v>GP-PDU (HRK)</v>
          </cell>
          <cell r="C39" t="str">
            <v>HRK</v>
          </cell>
          <cell r="D39">
            <v>0.64</v>
          </cell>
          <cell r="E39">
            <v>1246.75</v>
          </cell>
          <cell r="F39">
            <v>511.49</v>
          </cell>
          <cell r="G39">
            <v>191.81</v>
          </cell>
          <cell r="H39">
            <v>703.3</v>
          </cell>
          <cell r="I39">
            <v>1630.37</v>
          </cell>
          <cell r="J39">
            <v>95.9</v>
          </cell>
          <cell r="K39">
            <v>0.64</v>
          </cell>
          <cell r="L39">
            <v>1630.37</v>
          </cell>
          <cell r="M39">
            <v>1629.73</v>
          </cell>
          <cell r="N39">
            <v>671.33</v>
          </cell>
          <cell r="O39">
            <v>0</v>
          </cell>
          <cell r="P39">
            <v>191.81</v>
          </cell>
          <cell r="Q39">
            <v>127.87</v>
          </cell>
          <cell r="R39">
            <v>3196.16</v>
          </cell>
          <cell r="S39">
            <v>223.78</v>
          </cell>
          <cell r="T39">
            <v>255.74</v>
          </cell>
          <cell r="U39">
            <v>255.74</v>
          </cell>
          <cell r="V39">
            <v>31.97</v>
          </cell>
          <cell r="W39">
            <v>0.64</v>
          </cell>
          <cell r="X39">
            <v>0.64</v>
          </cell>
          <cell r="Y39">
            <v>569.03</v>
          </cell>
          <cell r="Z39">
            <v>-89.51</v>
          </cell>
          <cell r="AA39">
            <v>0</v>
          </cell>
          <cell r="AB39">
            <v>0.64</v>
          </cell>
          <cell r="AC39">
            <v>223.78</v>
          </cell>
          <cell r="AD39">
            <v>447.55</v>
          </cell>
          <cell r="AE39">
            <v>1822.18</v>
          </cell>
          <cell r="AF39">
            <v>415.58</v>
          </cell>
          <cell r="AG39">
            <v>575.41999999999996</v>
          </cell>
          <cell r="AH39">
            <v>2237.7600000000002</v>
          </cell>
          <cell r="AI39">
            <v>703.3</v>
          </cell>
          <cell r="AJ39">
            <v>3196.8</v>
          </cell>
          <cell r="AK39">
            <v>0.64</v>
          </cell>
          <cell r="AL39">
            <v>1918.08</v>
          </cell>
          <cell r="AM39">
            <v>831.17</v>
          </cell>
          <cell r="AN39">
            <v>1310.69</v>
          </cell>
          <cell r="AO39">
            <v>639.36</v>
          </cell>
          <cell r="AP39">
            <v>191.81</v>
          </cell>
          <cell r="AQ39">
            <v>159.84</v>
          </cell>
          <cell r="AR39">
            <v>1150.8499999999999</v>
          </cell>
          <cell r="AS39">
            <v>1630.37</v>
          </cell>
          <cell r="AT39">
            <v>127.87</v>
          </cell>
          <cell r="AU39">
            <v>191.81</v>
          </cell>
          <cell r="AV39">
            <v>1438.82</v>
          </cell>
          <cell r="AW39">
            <v>1086.9100000000001</v>
          </cell>
          <cell r="AX39">
            <v>1342.66</v>
          </cell>
          <cell r="AY39">
            <v>1342.66</v>
          </cell>
          <cell r="AZ39">
            <v>415.58</v>
          </cell>
          <cell r="BA39">
            <v>703.3</v>
          </cell>
          <cell r="BB39">
            <v>0</v>
          </cell>
          <cell r="BC39">
            <v>0</v>
          </cell>
          <cell r="BD39">
            <v>-51.15</v>
          </cell>
          <cell r="BE39">
            <v>191.81</v>
          </cell>
          <cell r="BF39">
            <v>0.64</v>
          </cell>
          <cell r="BG39">
            <v>-51.15</v>
          </cell>
          <cell r="BH39">
            <v>0.51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A53"/>
  <sheetViews>
    <sheetView zoomScale="85" zoomScaleNormal="85" workbookViewId="0">
      <selection activeCell="S1" sqref="S1"/>
    </sheetView>
  </sheetViews>
  <sheetFormatPr defaultColWidth="9.33203125" defaultRowHeight="10.5"/>
  <cols>
    <col min="1" max="1" width="15" style="1" customWidth="1"/>
    <col min="2" max="2" width="1.5" customWidth="1"/>
    <col min="3" max="3" width="37.6640625" style="1" customWidth="1"/>
    <col min="4" max="4" width="16.6640625" style="1" customWidth="1"/>
    <col min="5" max="5" width="17.33203125" style="1" customWidth="1"/>
    <col min="6" max="6" width="9.1640625" style="43" customWidth="1"/>
    <col min="7" max="8" width="6" style="43" bestFit="1" customWidth="1"/>
    <col min="9" max="9" width="9.5" style="1" bestFit="1" customWidth="1"/>
    <col min="10" max="10" width="10.5" style="33" bestFit="1" customWidth="1"/>
    <col min="11" max="12" width="9.33203125" style="33"/>
    <col min="13" max="13" width="9.5" style="33" bestFit="1" customWidth="1"/>
    <col min="14" max="15" width="9.33203125" style="33"/>
    <col min="16" max="16" width="13.1640625" style="33" customWidth="1"/>
    <col min="17" max="17" width="4" style="1" customWidth="1"/>
    <col min="18" max="18" width="11.83203125" style="1" customWidth="1"/>
    <col min="19" max="19" width="6.83203125" style="1" customWidth="1"/>
    <col min="20" max="20" width="10.5" style="1" customWidth="1"/>
    <col min="21" max="21" width="8" style="1" customWidth="1"/>
    <col min="22" max="23" width="7.83203125" style="1" customWidth="1"/>
    <col min="24" max="24" width="10" style="1" customWidth="1"/>
    <col min="25" max="27" width="9.33203125" style="1" customWidth="1"/>
    <col min="28" max="16384" width="9.33203125" style="1"/>
  </cols>
  <sheetData>
    <row r="1" spans="1:27">
      <c r="C1" s="2" t="s">
        <v>0</v>
      </c>
      <c r="D1" s="2"/>
      <c r="E1" s="2" t="s">
        <v>1</v>
      </c>
      <c r="F1" s="3" t="s">
        <v>2</v>
      </c>
      <c r="G1" s="2" t="s">
        <v>3</v>
      </c>
      <c r="H1" s="4" t="s">
        <v>4</v>
      </c>
      <c r="I1" s="2" t="s">
        <v>5</v>
      </c>
      <c r="J1" s="96"/>
      <c r="K1" s="96"/>
      <c r="L1" s="96"/>
      <c r="M1" s="96"/>
      <c r="N1" s="96"/>
      <c r="O1" s="96"/>
      <c r="V1" s="5" t="s">
        <v>6</v>
      </c>
      <c r="W1" s="5" t="s">
        <v>7</v>
      </c>
    </row>
    <row r="2" spans="1:27" ht="18" customHeight="1">
      <c r="A2" s="6" t="s">
        <v>8</v>
      </c>
      <c r="C2" s="7" t="s">
        <v>9</v>
      </c>
      <c r="D2" s="8"/>
      <c r="E2" s="9"/>
      <c r="F2" s="10"/>
      <c r="G2" s="9"/>
      <c r="H2" s="11"/>
      <c r="I2" s="12" t="s">
        <v>10</v>
      </c>
      <c r="J2" s="97"/>
      <c r="K2" s="97"/>
      <c r="L2" s="97"/>
      <c r="M2" s="97"/>
      <c r="N2" s="97"/>
      <c r="O2" s="97"/>
    </row>
    <row r="3" spans="1:27" ht="18" customHeight="1">
      <c r="C3" s="13" t="str">
        <f>"CJENIK VOZILA  "&amp;F3</f>
        <v xml:space="preserve">CJENIK VOZILA  </v>
      </c>
      <c r="D3" s="13"/>
      <c r="E3" s="13"/>
      <c r="F3" s="14"/>
      <c r="G3" s="226" t="s">
        <v>198</v>
      </c>
      <c r="H3" s="15"/>
    </row>
    <row r="4" spans="1:27" ht="18" customHeight="1">
      <c r="C4" s="224" t="s">
        <v>199</v>
      </c>
      <c r="D4" s="16"/>
      <c r="E4" s="13"/>
      <c r="F4" s="17"/>
      <c r="G4" s="18"/>
      <c r="H4" s="15"/>
    </row>
    <row r="5" spans="1:27" ht="18" customHeight="1">
      <c r="C5" s="19" t="s">
        <v>11</v>
      </c>
      <c r="D5" s="13"/>
      <c r="E5" s="13"/>
      <c r="F5" s="17"/>
      <c r="G5" s="18"/>
      <c r="H5" s="15"/>
      <c r="P5" s="98"/>
      <c r="R5" s="20" t="s">
        <v>12</v>
      </c>
      <c r="S5" s="21"/>
      <c r="T5" s="20"/>
      <c r="U5" s="20"/>
      <c r="V5" s="20"/>
      <c r="W5" s="21"/>
      <c r="X5" s="20"/>
    </row>
    <row r="6" spans="1:27" ht="18" customHeight="1">
      <c r="C6" s="22" t="s">
        <v>13</v>
      </c>
      <c r="D6" s="23" t="s">
        <v>14</v>
      </c>
      <c r="E6" s="13"/>
      <c r="F6" s="17"/>
      <c r="G6" s="18"/>
      <c r="H6" s="15"/>
      <c r="I6" s="24">
        <v>42634</v>
      </c>
      <c r="J6" s="99"/>
      <c r="M6" s="99"/>
      <c r="R6" s="20" t="s">
        <v>15</v>
      </c>
      <c r="S6" s="21"/>
      <c r="T6" s="20"/>
      <c r="U6" s="20"/>
      <c r="V6" s="20" t="s">
        <v>16</v>
      </c>
      <c r="W6" s="20"/>
      <c r="X6" s="20" t="s">
        <v>17</v>
      </c>
    </row>
    <row r="7" spans="1:27" ht="18" customHeight="1">
      <c r="C7" s="25" t="s">
        <v>18</v>
      </c>
      <c r="D7" s="26"/>
      <c r="E7" s="26"/>
      <c r="F7" s="27"/>
      <c r="G7" s="28"/>
      <c r="H7" s="29"/>
      <c r="I7" s="30">
        <v>11</v>
      </c>
      <c r="J7" s="100"/>
      <c r="K7" s="101"/>
      <c r="L7" s="101"/>
      <c r="M7" s="100"/>
      <c r="N7" s="101"/>
      <c r="O7" s="101"/>
      <c r="P7" s="98"/>
      <c r="Q7" s="30">
        <v>24</v>
      </c>
      <c r="R7" s="20" t="s">
        <v>19</v>
      </c>
      <c r="S7" s="20" t="s">
        <v>20</v>
      </c>
      <c r="T7" s="20" t="s">
        <v>21</v>
      </c>
      <c r="U7" s="20" t="s">
        <v>22</v>
      </c>
      <c r="V7" s="20" t="s">
        <v>23</v>
      </c>
      <c r="W7" s="20" t="s">
        <v>24</v>
      </c>
      <c r="X7" s="20" t="s">
        <v>25</v>
      </c>
    </row>
    <row r="8" spans="1:27" ht="18" customHeight="1">
      <c r="C8" s="13" t="s">
        <v>26</v>
      </c>
      <c r="D8" s="13"/>
      <c r="E8" s="13" t="s">
        <v>27</v>
      </c>
      <c r="F8" s="31" t="s">
        <v>28</v>
      </c>
      <c r="G8" s="18">
        <v>123</v>
      </c>
      <c r="H8" s="15">
        <v>4.7</v>
      </c>
      <c r="I8" s="32">
        <f>HLOOKUP(E:E,'[7]Version Prix'!$A$5:$IV$62,$I$7,FALSE)</f>
        <v>115375</v>
      </c>
      <c r="J8" s="102"/>
      <c r="K8" s="102"/>
      <c r="L8" s="102"/>
      <c r="M8" s="102"/>
      <c r="N8" s="102"/>
      <c r="O8" s="102"/>
      <c r="Q8" s="32">
        <v>7.95</v>
      </c>
    </row>
    <row r="9" spans="1:27" ht="18" customHeight="1">
      <c r="C9" s="13" t="s">
        <v>29</v>
      </c>
      <c r="D9" s="13"/>
      <c r="E9" s="13" t="s">
        <v>30</v>
      </c>
      <c r="F9" s="31" t="s">
        <v>28</v>
      </c>
      <c r="G9" s="18">
        <v>116</v>
      </c>
      <c r="H9" s="15">
        <v>4.5</v>
      </c>
      <c r="I9" s="32">
        <f>HLOOKUP(E:E,'[7]Version Prix'!$A$5:$IV$62,$I$7,FALSE)</f>
        <v>118250</v>
      </c>
      <c r="J9" s="102"/>
      <c r="K9" s="102"/>
      <c r="L9" s="102"/>
      <c r="M9" s="102"/>
      <c r="N9" s="102"/>
      <c r="O9" s="102"/>
      <c r="Q9" s="32"/>
    </row>
    <row r="10" spans="1:27" ht="18" customHeight="1">
      <c r="C10" s="13"/>
      <c r="D10" s="13"/>
      <c r="E10" s="13"/>
      <c r="F10" s="31"/>
      <c r="G10" s="18"/>
      <c r="H10" s="15"/>
      <c r="I10" s="32" t="e">
        <f>HLOOKUP(E:E,'[7]Version Prix'!$A$5:$IV$62,$I$7,FALSE)</f>
        <v>#N/A</v>
      </c>
      <c r="J10" s="102"/>
      <c r="K10" s="102"/>
      <c r="L10" s="102"/>
      <c r="M10" s="102"/>
      <c r="N10" s="102"/>
      <c r="O10" s="102"/>
    </row>
    <row r="11" spans="1:27" s="33" customFormat="1" ht="18" customHeight="1">
      <c r="B11" s="34"/>
      <c r="C11" s="35" t="s">
        <v>31</v>
      </c>
      <c r="D11" s="23" t="s">
        <v>32</v>
      </c>
      <c r="E11" s="13"/>
      <c r="F11" s="31"/>
      <c r="G11" s="18"/>
      <c r="H11" s="15"/>
      <c r="I11" s="32" t="e">
        <f>HLOOKUP(E:E,'[7]Version Prix'!$A$5:$IV$62,$I$7,FALSE)</f>
        <v>#N/A</v>
      </c>
      <c r="J11" s="102"/>
      <c r="K11" s="102"/>
      <c r="L11" s="102"/>
      <c r="M11" s="102"/>
      <c r="N11" s="102"/>
      <c r="O11" s="102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" customHeight="1">
      <c r="C12" s="26" t="s">
        <v>33</v>
      </c>
      <c r="D12" s="26"/>
      <c r="E12" s="26"/>
      <c r="F12" s="27"/>
      <c r="G12" s="28"/>
      <c r="H12" s="29"/>
      <c r="I12" s="32" t="e">
        <f>HLOOKUP(E:E,'[7]Version Prix'!$A$5:$IV$62,$I$7,FALSE)</f>
        <v>#N/A</v>
      </c>
      <c r="J12" s="102"/>
      <c r="K12" s="102"/>
      <c r="L12" s="102"/>
      <c r="M12" s="102"/>
      <c r="N12" s="102"/>
      <c r="O12" s="102"/>
      <c r="Y12" s="36"/>
    </row>
    <row r="13" spans="1:27" ht="18" customHeight="1">
      <c r="C13" s="19" t="s">
        <v>34</v>
      </c>
      <c r="D13" s="13"/>
      <c r="E13" s="37" t="s">
        <v>35</v>
      </c>
      <c r="F13" s="31" t="s">
        <v>36</v>
      </c>
      <c r="G13" s="18">
        <v>140</v>
      </c>
      <c r="H13" s="15">
        <v>6.1</v>
      </c>
      <c r="I13" s="32">
        <f>HLOOKUP(E:E,'[7]Version Prix'!$A$5:$IV$62,$I$7,FALSE)</f>
        <v>121625</v>
      </c>
      <c r="J13" s="102"/>
      <c r="K13" s="102"/>
      <c r="L13" s="102"/>
      <c r="M13" s="102"/>
      <c r="N13" s="102"/>
      <c r="O13" s="102"/>
    </row>
    <row r="14" spans="1:27" ht="18" customHeight="1">
      <c r="C14" s="26" t="s">
        <v>18</v>
      </c>
      <c r="D14" s="26"/>
      <c r="E14" s="26"/>
      <c r="F14" s="27"/>
      <c r="G14" s="28"/>
      <c r="H14" s="29"/>
      <c r="I14" s="32" t="e">
        <f>HLOOKUP(E:E,'[7]Version Prix'!$A$5:$IV$62,$I$7,FALSE)</f>
        <v>#N/A</v>
      </c>
      <c r="J14" s="102"/>
      <c r="K14" s="102"/>
      <c r="L14" s="102"/>
      <c r="M14" s="102"/>
      <c r="N14" s="102"/>
      <c r="O14" s="102"/>
    </row>
    <row r="15" spans="1:27" ht="18" customHeight="1">
      <c r="C15" s="13" t="s">
        <v>37</v>
      </c>
      <c r="D15" s="13"/>
      <c r="E15" s="13" t="s">
        <v>38</v>
      </c>
      <c r="F15" s="31" t="s">
        <v>28</v>
      </c>
      <c r="G15" s="18">
        <v>119</v>
      </c>
      <c r="H15" s="15">
        <v>4.5999999999999996</v>
      </c>
      <c r="I15" s="32">
        <f>HLOOKUP(E:E,'[7]Version Prix'!$A$5:$IV$62,$I$7,FALSE)</f>
        <v>121625</v>
      </c>
      <c r="J15" s="102"/>
      <c r="K15" s="102"/>
      <c r="L15" s="102"/>
      <c r="M15" s="102"/>
      <c r="N15" s="102"/>
      <c r="O15" s="102"/>
    </row>
    <row r="16" spans="1:27" ht="18" customHeight="1">
      <c r="C16" s="19" t="s">
        <v>39</v>
      </c>
      <c r="D16" s="13"/>
      <c r="E16" s="13" t="s">
        <v>40</v>
      </c>
      <c r="F16" s="31" t="s">
        <v>28</v>
      </c>
      <c r="G16" s="18">
        <v>119</v>
      </c>
      <c r="H16" s="15">
        <v>4.5999999999999996</v>
      </c>
      <c r="I16" s="32">
        <f>HLOOKUP(E:E,'[7]Version Prix'!$A$5:$IV$62,$I$7,FALSE)</f>
        <v>121625</v>
      </c>
      <c r="J16" s="102"/>
      <c r="K16" s="102"/>
      <c r="L16" s="102"/>
      <c r="M16" s="102"/>
      <c r="N16" s="102"/>
      <c r="O16" s="102"/>
    </row>
    <row r="17" spans="3:24" ht="18" customHeight="1">
      <c r="C17" s="13" t="s">
        <v>41</v>
      </c>
      <c r="D17" s="13"/>
      <c r="E17" s="13" t="s">
        <v>42</v>
      </c>
      <c r="F17" s="31" t="s">
        <v>28</v>
      </c>
      <c r="G17" s="18">
        <v>110</v>
      </c>
      <c r="H17" s="15">
        <v>4.2</v>
      </c>
      <c r="I17" s="32">
        <f>HLOOKUP(E:E,'[7]Version Prix'!$A$5:$IV$62,$I$7,FALSE)</f>
        <v>124500</v>
      </c>
      <c r="J17" s="102"/>
      <c r="K17" s="102"/>
      <c r="L17" s="102"/>
      <c r="M17" s="102"/>
      <c r="N17" s="102"/>
      <c r="O17" s="102"/>
    </row>
    <row r="18" spans="3:24" ht="18" customHeight="1">
      <c r="C18" s="13" t="s">
        <v>43</v>
      </c>
      <c r="D18" s="13"/>
      <c r="E18" s="13" t="s">
        <v>44</v>
      </c>
      <c r="F18" s="31" t="s">
        <v>45</v>
      </c>
      <c r="G18" s="18">
        <v>119</v>
      </c>
      <c r="H18" s="15">
        <v>4.5999999999999996</v>
      </c>
      <c r="I18" s="32">
        <f>HLOOKUP(E:E,'[7]Version Prix'!$A$5:$IV$62,$I$7,FALSE)</f>
        <v>125375</v>
      </c>
      <c r="J18" s="102"/>
      <c r="K18" s="102"/>
      <c r="L18" s="102"/>
      <c r="M18" s="102"/>
      <c r="N18" s="102"/>
      <c r="O18" s="102"/>
    </row>
    <row r="19" spans="3:24" ht="18" customHeight="1">
      <c r="C19" s="13" t="s">
        <v>46</v>
      </c>
      <c r="D19" s="13"/>
      <c r="E19" s="13" t="s">
        <v>47</v>
      </c>
      <c r="F19" s="31" t="s">
        <v>45</v>
      </c>
      <c r="G19" s="18">
        <v>110</v>
      </c>
      <c r="H19" s="15">
        <v>4.2</v>
      </c>
      <c r="I19" s="32">
        <f>HLOOKUP(E:E,'[7]Version Prix'!$A$5:$IV$62,$I$7,FALSE)</f>
        <v>128250</v>
      </c>
      <c r="J19" s="102"/>
      <c r="K19" s="102"/>
      <c r="L19" s="102"/>
      <c r="M19" s="102"/>
      <c r="N19" s="102"/>
      <c r="O19" s="102"/>
    </row>
    <row r="20" spans="3:24" ht="18" customHeight="1">
      <c r="C20" s="13"/>
      <c r="D20" s="13"/>
      <c r="E20" s="13"/>
      <c r="F20" s="31"/>
      <c r="G20" s="18"/>
      <c r="H20" s="15"/>
      <c r="I20" s="32" t="e">
        <f>HLOOKUP(E:E,'[7]Version Prix'!$A$5:$IV$62,$I$7,FALSE)</f>
        <v>#N/A</v>
      </c>
      <c r="J20" s="102"/>
      <c r="K20" s="102"/>
      <c r="L20" s="102"/>
      <c r="M20" s="102"/>
      <c r="N20" s="102"/>
      <c r="O20" s="102"/>
    </row>
    <row r="21" spans="3:24" ht="18" customHeight="1">
      <c r="C21" s="35" t="s">
        <v>48</v>
      </c>
      <c r="D21" s="23" t="s">
        <v>49</v>
      </c>
      <c r="E21" s="13"/>
      <c r="F21" s="31"/>
      <c r="G21" s="18"/>
      <c r="H21" s="15"/>
      <c r="I21" s="32" t="e">
        <f>HLOOKUP(E:E,'[7]Version Prix'!$A$5:$IV$62,$I$7,FALSE)</f>
        <v>#N/A</v>
      </c>
      <c r="J21" s="102"/>
      <c r="K21" s="102"/>
      <c r="L21" s="102"/>
      <c r="M21" s="102"/>
      <c r="N21" s="102"/>
      <c r="O21" s="102"/>
    </row>
    <row r="22" spans="3:24" ht="18" customHeight="1">
      <c r="C22" s="26" t="s">
        <v>18</v>
      </c>
      <c r="D22" s="26"/>
      <c r="E22" s="26"/>
      <c r="F22" s="27"/>
      <c r="G22" s="28"/>
      <c r="H22" s="29"/>
      <c r="I22" s="32" t="e">
        <f>HLOOKUP(E:E,'[7]Version Prix'!$A$5:$IV$62,$I$7,FALSE)</f>
        <v>#N/A</v>
      </c>
      <c r="J22" s="102"/>
      <c r="K22" s="102"/>
      <c r="L22" s="102"/>
      <c r="M22" s="102"/>
      <c r="N22" s="102"/>
      <c r="O22" s="102"/>
    </row>
    <row r="23" spans="3:24" ht="18" customHeight="1">
      <c r="C23" s="13" t="s">
        <v>50</v>
      </c>
      <c r="D23" s="13"/>
      <c r="E23" s="13" t="s">
        <v>51</v>
      </c>
      <c r="F23" s="31" t="s">
        <v>45</v>
      </c>
      <c r="G23" s="18">
        <v>119</v>
      </c>
      <c r="H23" s="15">
        <v>4.5999999999999996</v>
      </c>
      <c r="I23" s="32">
        <f>HLOOKUP(E:E,'[7]Version Prix'!$A$5:$IV$62,$I$7,FALSE)</f>
        <v>135375</v>
      </c>
      <c r="J23" s="102"/>
      <c r="K23" s="102"/>
      <c r="L23" s="102"/>
      <c r="M23" s="102"/>
      <c r="N23" s="102"/>
      <c r="O23" s="102"/>
    </row>
    <row r="24" spans="3:24" ht="18" customHeight="1">
      <c r="C24" s="13" t="s">
        <v>52</v>
      </c>
      <c r="D24" s="13"/>
      <c r="E24" s="13" t="s">
        <v>53</v>
      </c>
      <c r="F24" s="31" t="s">
        <v>45</v>
      </c>
      <c r="G24" s="18">
        <v>123</v>
      </c>
      <c r="H24" s="15">
        <v>4.7</v>
      </c>
      <c r="I24" s="32">
        <f>HLOOKUP(E:E,'[7]Version Prix'!$A$5:$IV$62,$I$7,FALSE)</f>
        <v>138250</v>
      </c>
      <c r="J24" s="102"/>
      <c r="K24" s="102"/>
      <c r="L24" s="102"/>
      <c r="M24" s="102"/>
      <c r="N24" s="102"/>
      <c r="O24" s="102"/>
    </row>
    <row r="25" spans="3:24" ht="18" customHeight="1">
      <c r="C25" s="13" t="s">
        <v>54</v>
      </c>
      <c r="D25" s="13"/>
      <c r="E25" s="13" t="s">
        <v>55</v>
      </c>
      <c r="F25" s="31" t="s">
        <v>56</v>
      </c>
      <c r="G25" s="18">
        <v>119</v>
      </c>
      <c r="H25" s="15">
        <v>4.5999999999999996</v>
      </c>
      <c r="I25" s="32">
        <f>HLOOKUP(E:E,'[7]Version Prix'!$A$5:$IV$62,$I$7,FALSE)</f>
        <v>140000</v>
      </c>
      <c r="J25" s="102"/>
      <c r="K25" s="102"/>
      <c r="L25" s="102"/>
      <c r="M25" s="102"/>
      <c r="N25" s="102"/>
      <c r="O25" s="102"/>
    </row>
    <row r="26" spans="3:24" ht="18" customHeight="1">
      <c r="C26" s="13"/>
      <c r="D26" s="13"/>
      <c r="E26" s="13"/>
      <c r="F26" s="31"/>
      <c r="G26" s="18"/>
      <c r="H26" s="15"/>
      <c r="I26" s="32" t="e">
        <f>HLOOKUP(E:E,'[7]Version Prix'!$A$5:$IV$62,$I$7,FALSE)</f>
        <v>#N/A</v>
      </c>
      <c r="J26" s="102"/>
      <c r="K26" s="102"/>
      <c r="L26" s="102"/>
      <c r="M26" s="102"/>
      <c r="N26" s="102"/>
      <c r="O26" s="102"/>
    </row>
    <row r="27" spans="3:24" ht="18" customHeight="1">
      <c r="C27" s="35" t="s">
        <v>57</v>
      </c>
      <c r="D27" s="23" t="s">
        <v>49</v>
      </c>
      <c r="E27" s="35"/>
      <c r="F27" s="31"/>
      <c r="G27" s="18"/>
      <c r="H27" s="15"/>
      <c r="I27" s="32" t="e">
        <f>HLOOKUP(E:E,'[7]Version Prix'!$A$5:$IV$62,$I$7,FALSE)</f>
        <v>#N/A</v>
      </c>
      <c r="J27" s="102"/>
      <c r="K27" s="102"/>
      <c r="L27" s="102"/>
      <c r="M27" s="102"/>
      <c r="N27" s="102"/>
      <c r="O27" s="102"/>
    </row>
    <row r="28" spans="3:24" ht="18" customHeight="1">
      <c r="C28" s="26" t="s">
        <v>18</v>
      </c>
      <c r="D28" s="26"/>
      <c r="E28" s="26"/>
      <c r="F28" s="27"/>
      <c r="G28" s="28"/>
      <c r="H28" s="29"/>
      <c r="I28" s="32" t="e">
        <f>HLOOKUP(E:E,'[7]Version Prix'!$A$5:$IV$62,$I$7,FALSE)</f>
        <v>#N/A</v>
      </c>
      <c r="J28" s="102"/>
      <c r="K28" s="102"/>
      <c r="L28" s="102"/>
      <c r="M28" s="102"/>
      <c r="N28" s="102"/>
      <c r="O28" s="102"/>
    </row>
    <row r="29" spans="3:24" ht="18" customHeight="1">
      <c r="C29" s="13" t="s">
        <v>58</v>
      </c>
      <c r="D29" s="13"/>
      <c r="E29" s="13" t="s">
        <v>59</v>
      </c>
      <c r="F29" s="31" t="s">
        <v>45</v>
      </c>
      <c r="G29" s="18">
        <v>130</v>
      </c>
      <c r="H29" s="15">
        <v>5</v>
      </c>
      <c r="I29" s="32">
        <f>HLOOKUP(E:E,'[7]Version Prix'!$A$5:$IV$62,$I$7,FALSE)</f>
        <v>146875</v>
      </c>
      <c r="J29" s="102"/>
      <c r="K29" s="102"/>
      <c r="L29" s="102"/>
      <c r="M29" s="102"/>
      <c r="N29" s="102"/>
      <c r="O29" s="102"/>
      <c r="R29" s="38">
        <f>I29</f>
        <v>146875</v>
      </c>
      <c r="S29" s="39">
        <f>INDEX($Z$41:$AA$53,(MATCH(G29,$Z$41:$Z$53,1)),2)</f>
        <v>7</v>
      </c>
      <c r="T29" s="40">
        <f>INDEX($T$41:$U$53,(MATCH(R29,$T$41:$T$53,1)),2)</f>
        <v>2</v>
      </c>
      <c r="U29" s="41">
        <f>S29+T29</f>
        <v>9</v>
      </c>
      <c r="V29" s="38">
        <f>R29*U29/100</f>
        <v>13218.75</v>
      </c>
      <c r="W29" s="38"/>
      <c r="X29" s="38">
        <f>R29+V29+W29</f>
        <v>160093.75</v>
      </c>
    </row>
    <row r="30" spans="3:24" ht="18" customHeight="1">
      <c r="C30" s="13" t="s">
        <v>60</v>
      </c>
      <c r="D30" s="13"/>
      <c r="E30" s="13" t="s">
        <v>61</v>
      </c>
      <c r="F30" s="31" t="s">
        <v>56</v>
      </c>
      <c r="G30" s="18">
        <v>123</v>
      </c>
      <c r="H30" s="15">
        <v>4.7</v>
      </c>
      <c r="I30" s="32">
        <f>HLOOKUP(E:E,'[7]Version Prix'!$A$5:$IV$62,$I$7,FALSE)</f>
        <v>151500</v>
      </c>
      <c r="J30" s="102"/>
      <c r="K30" s="102"/>
      <c r="L30" s="102"/>
      <c r="M30" s="102"/>
      <c r="N30" s="102"/>
      <c r="O30" s="102"/>
      <c r="R30" s="38">
        <f>I30</f>
        <v>151500</v>
      </c>
      <c r="S30" s="39">
        <f>INDEX($Z$41:$AA$53,(MATCH(G30,$Z$41:$Z$53,1)),2)</f>
        <v>7</v>
      </c>
      <c r="T30" s="40">
        <f>INDEX($T$41:$U$53,(MATCH(R30,$T$41:$T$53,1)),2)</f>
        <v>4</v>
      </c>
      <c r="U30" s="41">
        <f>S30+T30</f>
        <v>11</v>
      </c>
      <c r="V30" s="38">
        <f>R30*U30/100</f>
        <v>16665</v>
      </c>
      <c r="W30" s="38"/>
      <c r="X30" s="38">
        <f>R30+V30+W30</f>
        <v>168165</v>
      </c>
    </row>
    <row r="31" spans="3:24" ht="18" customHeight="1">
      <c r="C31" s="13"/>
      <c r="D31" s="13"/>
      <c r="E31" s="13"/>
      <c r="F31" s="31"/>
      <c r="G31" s="18"/>
      <c r="H31" s="15"/>
      <c r="I31" s="32" t="e">
        <f>HLOOKUP(E:E,'[7]Version Prix'!$A$5:$IV$62,$I$7,FALSE)</f>
        <v>#N/A</v>
      </c>
      <c r="J31" s="102"/>
      <c r="K31" s="102"/>
      <c r="L31" s="102"/>
      <c r="M31" s="102"/>
      <c r="N31" s="102"/>
      <c r="O31" s="102"/>
    </row>
    <row r="32" spans="3:24" ht="18" customHeight="1">
      <c r="C32" s="13"/>
      <c r="D32" s="13"/>
      <c r="E32" s="13"/>
      <c r="F32" s="31"/>
      <c r="G32" s="18"/>
      <c r="H32" s="15"/>
      <c r="I32" s="32"/>
      <c r="J32" s="102"/>
      <c r="K32" s="102"/>
      <c r="L32" s="102"/>
      <c r="M32" s="102"/>
      <c r="N32" s="102"/>
      <c r="O32" s="102"/>
    </row>
    <row r="34" spans="3:27">
      <c r="C34" s="5" t="s">
        <v>62</v>
      </c>
      <c r="D34" s="42">
        <v>42005</v>
      </c>
      <c r="E34" s="1">
        <v>1</v>
      </c>
    </row>
    <row r="35" spans="3:27">
      <c r="C35" s="5" t="s">
        <v>63</v>
      </c>
      <c r="D35" s="44">
        <v>42036</v>
      </c>
      <c r="E35" s="1">
        <v>2</v>
      </c>
    </row>
    <row r="36" spans="3:27">
      <c r="C36" s="5" t="s">
        <v>63</v>
      </c>
      <c r="D36" s="42">
        <v>42064</v>
      </c>
      <c r="E36" s="1">
        <v>3</v>
      </c>
    </row>
    <row r="37" spans="3:27">
      <c r="C37" s="5" t="s">
        <v>64</v>
      </c>
      <c r="D37" s="42">
        <v>42095</v>
      </c>
      <c r="E37" s="1">
        <v>4</v>
      </c>
    </row>
    <row r="38" spans="3:27">
      <c r="C38" s="5" t="s">
        <v>65</v>
      </c>
      <c r="D38" s="42">
        <v>42125</v>
      </c>
      <c r="E38" s="1">
        <v>5</v>
      </c>
    </row>
    <row r="39" spans="3:27" ht="11.25" thickBot="1">
      <c r="C39" s="1" t="s">
        <v>66</v>
      </c>
      <c r="D39" s="42">
        <v>42248</v>
      </c>
      <c r="E39" s="1">
        <v>6</v>
      </c>
    </row>
    <row r="40" spans="3:27" ht="13.5" thickBot="1">
      <c r="C40" s="5" t="s">
        <v>67</v>
      </c>
      <c r="D40" s="42">
        <v>42278</v>
      </c>
      <c r="E40" s="1">
        <v>7</v>
      </c>
      <c r="R40" s="45"/>
      <c r="S40" s="46"/>
      <c r="T40" s="46" t="s">
        <v>68</v>
      </c>
      <c r="U40" s="47" t="s">
        <v>69</v>
      </c>
      <c r="V40" s="48" t="s">
        <v>70</v>
      </c>
      <c r="W40" s="49" t="s">
        <v>70</v>
      </c>
      <c r="X40" s="50" t="s">
        <v>69</v>
      </c>
      <c r="Y40" s="51" t="s">
        <v>71</v>
      </c>
      <c r="Z40" s="52" t="s">
        <v>71</v>
      </c>
      <c r="AA40" s="53" t="s">
        <v>69</v>
      </c>
    </row>
    <row r="41" spans="3:27" ht="12.75">
      <c r="R41" s="54"/>
      <c r="S41" s="55"/>
      <c r="T41" s="56">
        <v>0</v>
      </c>
      <c r="U41" s="57">
        <v>1</v>
      </c>
      <c r="V41" s="58" t="s">
        <v>72</v>
      </c>
      <c r="W41" s="59">
        <v>0</v>
      </c>
      <c r="X41" s="60">
        <v>0</v>
      </c>
      <c r="Y41" s="61" t="s">
        <v>73</v>
      </c>
      <c r="Z41" s="62">
        <v>0</v>
      </c>
      <c r="AA41" s="63">
        <v>0</v>
      </c>
    </row>
    <row r="42" spans="3:27" ht="12.75">
      <c r="R42" s="54"/>
      <c r="S42" s="64" t="s">
        <v>74</v>
      </c>
      <c r="T42" s="56">
        <v>100000.01</v>
      </c>
      <c r="U42" s="57">
        <v>2</v>
      </c>
      <c r="V42" s="58" t="s">
        <v>75</v>
      </c>
      <c r="W42" s="65">
        <f>LEFT(V42,2)*1</f>
        <v>91</v>
      </c>
      <c r="X42" s="60">
        <v>1</v>
      </c>
      <c r="Y42" s="61" t="s">
        <v>76</v>
      </c>
      <c r="Z42" s="66">
        <f>LEFT(Y42,2)*1</f>
        <v>86</v>
      </c>
      <c r="AA42" s="63">
        <v>1.5</v>
      </c>
    </row>
    <row r="43" spans="3:27" ht="12.75">
      <c r="R43" s="54"/>
      <c r="S43" s="64" t="s">
        <v>77</v>
      </c>
      <c r="T43" s="56">
        <v>150000.01</v>
      </c>
      <c r="U43" s="57">
        <v>4</v>
      </c>
      <c r="V43" s="58" t="s">
        <v>78</v>
      </c>
      <c r="W43" s="65">
        <f t="shared" ref="W43:W53" si="0">LEFT(V43,3)*1</f>
        <v>101</v>
      </c>
      <c r="X43" s="60">
        <v>2</v>
      </c>
      <c r="Y43" s="61" t="s">
        <v>78</v>
      </c>
      <c r="Z43" s="66">
        <f t="shared" ref="Z43:Z53" si="1">LEFT(Y43,3)*1</f>
        <v>101</v>
      </c>
      <c r="AA43" s="63">
        <v>2.5</v>
      </c>
    </row>
    <row r="44" spans="3:27" ht="12.75">
      <c r="R44" s="54"/>
      <c r="S44" s="64" t="s">
        <v>79</v>
      </c>
      <c r="T44" s="56">
        <v>200000.01</v>
      </c>
      <c r="U44" s="57">
        <v>6</v>
      </c>
      <c r="V44" s="58" t="s">
        <v>80</v>
      </c>
      <c r="W44" s="65">
        <f t="shared" si="0"/>
        <v>111</v>
      </c>
      <c r="X44" s="60">
        <v>3</v>
      </c>
      <c r="Y44" s="61" t="s">
        <v>80</v>
      </c>
      <c r="Z44" s="66">
        <f t="shared" si="1"/>
        <v>111</v>
      </c>
      <c r="AA44" s="63">
        <v>3.5</v>
      </c>
    </row>
    <row r="45" spans="3:27" ht="12.75">
      <c r="R45" s="54"/>
      <c r="S45" s="64" t="s">
        <v>81</v>
      </c>
      <c r="T45" s="56">
        <v>250000.01</v>
      </c>
      <c r="U45" s="57">
        <v>7</v>
      </c>
      <c r="V45" s="58" t="s">
        <v>82</v>
      </c>
      <c r="W45" s="65">
        <f t="shared" si="0"/>
        <v>121</v>
      </c>
      <c r="X45" s="60">
        <v>6</v>
      </c>
      <c r="Y45" s="61" t="s">
        <v>82</v>
      </c>
      <c r="Z45" s="66">
        <f t="shared" si="1"/>
        <v>121</v>
      </c>
      <c r="AA45" s="63">
        <v>7</v>
      </c>
    </row>
    <row r="46" spans="3:27" ht="12.75">
      <c r="R46" s="54"/>
      <c r="S46" s="64" t="s">
        <v>83</v>
      </c>
      <c r="T46" s="56">
        <v>300000.01</v>
      </c>
      <c r="U46" s="57">
        <v>8</v>
      </c>
      <c r="V46" s="58" t="s">
        <v>84</v>
      </c>
      <c r="W46" s="65">
        <f t="shared" si="0"/>
        <v>131</v>
      </c>
      <c r="X46" s="60">
        <v>10</v>
      </c>
      <c r="Y46" s="61" t="s">
        <v>84</v>
      </c>
      <c r="Z46" s="66">
        <f t="shared" si="1"/>
        <v>131</v>
      </c>
      <c r="AA46" s="63">
        <v>11.5</v>
      </c>
    </row>
    <row r="47" spans="3:27" ht="12.75">
      <c r="R47" s="54"/>
      <c r="S47" s="64" t="s">
        <v>85</v>
      </c>
      <c r="T47" s="56">
        <v>350000.01</v>
      </c>
      <c r="U47" s="57">
        <v>9</v>
      </c>
      <c r="V47" s="58" t="s">
        <v>86</v>
      </c>
      <c r="W47" s="65">
        <f t="shared" si="0"/>
        <v>141</v>
      </c>
      <c r="X47" s="60">
        <v>14</v>
      </c>
      <c r="Y47" s="61" t="s">
        <v>86</v>
      </c>
      <c r="Z47" s="66">
        <f t="shared" si="1"/>
        <v>141</v>
      </c>
      <c r="AA47" s="63">
        <v>16</v>
      </c>
    </row>
    <row r="48" spans="3:27" ht="12.75">
      <c r="R48" s="54"/>
      <c r="S48" s="64" t="s">
        <v>87</v>
      </c>
      <c r="T48" s="56">
        <v>400000.01</v>
      </c>
      <c r="U48" s="57">
        <v>11</v>
      </c>
      <c r="V48" s="58" t="s">
        <v>88</v>
      </c>
      <c r="W48" s="65">
        <f t="shared" si="0"/>
        <v>161</v>
      </c>
      <c r="X48" s="60">
        <v>16</v>
      </c>
      <c r="Y48" s="61" t="s">
        <v>88</v>
      </c>
      <c r="Z48" s="66">
        <f t="shared" si="1"/>
        <v>161</v>
      </c>
      <c r="AA48" s="63">
        <v>18</v>
      </c>
    </row>
    <row r="49" spans="18:27" ht="12.75">
      <c r="R49" s="54"/>
      <c r="S49" s="64" t="s">
        <v>89</v>
      </c>
      <c r="T49" s="56">
        <v>450000.01</v>
      </c>
      <c r="U49" s="57">
        <v>12</v>
      </c>
      <c r="V49" s="58" t="s">
        <v>90</v>
      </c>
      <c r="W49" s="65">
        <f t="shared" si="0"/>
        <v>181</v>
      </c>
      <c r="X49" s="60">
        <v>18</v>
      </c>
      <c r="Y49" s="61" t="s">
        <v>90</v>
      </c>
      <c r="Z49" s="66">
        <f t="shared" si="1"/>
        <v>181</v>
      </c>
      <c r="AA49" s="63">
        <v>20</v>
      </c>
    </row>
    <row r="50" spans="18:27" ht="13.5" thickBot="1">
      <c r="R50" s="67"/>
      <c r="S50" s="68" t="s">
        <v>91</v>
      </c>
      <c r="T50" s="69">
        <v>500000.01</v>
      </c>
      <c r="U50" s="70">
        <v>14</v>
      </c>
      <c r="V50" s="58" t="s">
        <v>92</v>
      </c>
      <c r="W50" s="65">
        <f t="shared" si="0"/>
        <v>201</v>
      </c>
      <c r="X50" s="60">
        <v>21</v>
      </c>
      <c r="Y50" s="61" t="s">
        <v>92</v>
      </c>
      <c r="Z50" s="66">
        <f t="shared" si="1"/>
        <v>201</v>
      </c>
      <c r="AA50" s="63">
        <v>23</v>
      </c>
    </row>
    <row r="51" spans="18:27" ht="12.75">
      <c r="R51" s="71"/>
      <c r="S51" s="72"/>
      <c r="T51" s="73"/>
      <c r="U51" s="73"/>
      <c r="V51" s="58" t="s">
        <v>93</v>
      </c>
      <c r="W51" s="65">
        <f t="shared" si="0"/>
        <v>226</v>
      </c>
      <c r="X51" s="60">
        <v>23</v>
      </c>
      <c r="Y51" s="61" t="s">
        <v>93</v>
      </c>
      <c r="Z51" s="66">
        <f t="shared" si="1"/>
        <v>226</v>
      </c>
      <c r="AA51" s="63">
        <v>27</v>
      </c>
    </row>
    <row r="52" spans="18:27" ht="12.75">
      <c r="R52" s="71"/>
      <c r="S52" s="72"/>
      <c r="T52" s="73"/>
      <c r="U52" s="73"/>
      <c r="V52" s="58" t="s">
        <v>94</v>
      </c>
      <c r="W52" s="65">
        <f t="shared" si="0"/>
        <v>251</v>
      </c>
      <c r="X52" s="60">
        <v>27</v>
      </c>
      <c r="Y52" s="61" t="s">
        <v>94</v>
      </c>
      <c r="Z52" s="66">
        <f t="shared" si="1"/>
        <v>251</v>
      </c>
      <c r="AA52" s="63">
        <v>29</v>
      </c>
    </row>
    <row r="53" spans="18:27" ht="13.5" thickBot="1">
      <c r="R53" s="74"/>
      <c r="S53" s="75"/>
      <c r="T53" s="76"/>
      <c r="U53" s="76"/>
      <c r="V53" s="77" t="s">
        <v>95</v>
      </c>
      <c r="W53" s="78">
        <f t="shared" si="0"/>
        <v>301</v>
      </c>
      <c r="X53" s="79">
        <v>29</v>
      </c>
      <c r="Y53" s="80" t="s">
        <v>95</v>
      </c>
      <c r="Z53" s="81">
        <f t="shared" si="1"/>
        <v>301</v>
      </c>
      <c r="AA53" s="82">
        <v>31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93"/>
  <sheetViews>
    <sheetView showGridLines="0" tabSelected="1" zoomScaleNormal="100" workbookViewId="0">
      <selection activeCell="B4" sqref="B4"/>
    </sheetView>
  </sheetViews>
  <sheetFormatPr defaultColWidth="9.33203125" defaultRowHeight="11.25"/>
  <cols>
    <col min="1" max="1" width="9.33203125" style="90"/>
    <col min="2" max="2" width="46.33203125" style="91" customWidth="1"/>
    <col min="3" max="3" width="6.83203125" style="91" customWidth="1"/>
    <col min="4" max="4" width="13.6640625" style="91" customWidth="1"/>
    <col min="5" max="6" width="9.83203125" style="91" customWidth="1"/>
    <col min="7" max="7" width="11.5" style="91" customWidth="1"/>
    <col min="8" max="9" width="16.33203125" style="91" customWidth="1"/>
    <col min="10" max="31" width="9.33203125" style="90"/>
    <col min="32" max="16384" width="9.33203125" style="91"/>
  </cols>
  <sheetData>
    <row r="1" spans="1:31" s="84" customFormat="1">
      <c r="A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84" customFormat="1" ht="33" customHeight="1">
      <c r="A2" s="83"/>
      <c r="B2" s="85" t="s">
        <v>96</v>
      </c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87" customFormat="1" ht="18" customHeight="1">
      <c r="A3" s="86"/>
      <c r="B3" s="127" t="str">
        <f t="shared" ref="B3:B30" si="0">V_LIB</f>
        <v xml:space="preserve">CJENIK VOZILA  </v>
      </c>
      <c r="C3" s="142"/>
      <c r="D3" s="142"/>
      <c r="E3" s="142"/>
      <c r="F3" s="142"/>
      <c r="G3" s="142"/>
      <c r="H3" s="142"/>
      <c r="I3" s="142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s="87" customFormat="1" ht="18" customHeight="1">
      <c r="A4" s="86"/>
      <c r="B4" s="128" t="str">
        <f t="shared" si="0"/>
        <v>Datum: 01.10.2016</v>
      </c>
      <c r="C4" s="142"/>
      <c r="D4" s="142"/>
      <c r="E4" s="142"/>
      <c r="F4" s="142"/>
      <c r="G4" s="142"/>
      <c r="H4" s="142"/>
      <c r="I4" s="142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s="87" customFormat="1" ht="18" customHeight="1">
      <c r="A5" s="86"/>
      <c r="B5" s="127" t="str">
        <f t="shared" si="0"/>
        <v>Model: KU2</v>
      </c>
      <c r="C5" s="142"/>
      <c r="D5" s="142"/>
      <c r="E5" s="142"/>
      <c r="F5" s="142"/>
      <c r="G5" s="142"/>
      <c r="H5" s="142"/>
      <c r="I5" s="142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s="87" customFormat="1" ht="36" customHeight="1">
      <c r="A6" s="86"/>
      <c r="B6" s="127" t="str">
        <f t="shared" si="0"/>
        <v>Kangoo Express COMPACT</v>
      </c>
      <c r="C6" s="143" t="str">
        <f>V_DOL</f>
        <v>dužina vozila L0 - 3,9 m</v>
      </c>
      <c r="D6" s="140"/>
      <c r="E6" s="142"/>
      <c r="F6" s="227" t="s">
        <v>197</v>
      </c>
      <c r="G6" s="227" t="s">
        <v>97</v>
      </c>
      <c r="H6" s="144"/>
      <c r="I6" s="144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s="87" customFormat="1" ht="36">
      <c r="A7" s="86"/>
      <c r="B7" s="145" t="s">
        <v>18</v>
      </c>
      <c r="C7" s="146"/>
      <c r="D7" s="146" t="s">
        <v>98</v>
      </c>
      <c r="E7" s="146" t="s">
        <v>99</v>
      </c>
      <c r="F7" s="228"/>
      <c r="G7" s="228"/>
      <c r="H7" s="144" t="s">
        <v>100</v>
      </c>
      <c r="I7" s="144" t="s">
        <v>101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s="87" customFormat="1" ht="15.75" customHeight="1">
      <c r="A8" s="86"/>
      <c r="B8" s="147" t="str">
        <f t="shared" si="0"/>
        <v>Compact dCi 75</v>
      </c>
      <c r="C8" s="148"/>
      <c r="D8" s="149" t="str">
        <f>V_COD</f>
        <v>F GEN0 M7</v>
      </c>
      <c r="E8" s="149" t="str">
        <f>V_KW</f>
        <v>55 (75)</v>
      </c>
      <c r="F8" s="149">
        <f>V_CO</f>
        <v>123</v>
      </c>
      <c r="G8" s="149">
        <f>V_PO</f>
        <v>4.7</v>
      </c>
      <c r="H8" s="150">
        <f>I8/1.25</f>
        <v>92300</v>
      </c>
      <c r="I8" s="151">
        <f>V_CRO</f>
        <v>115375</v>
      </c>
      <c r="J8" s="86"/>
      <c r="K8" s="88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s="87" customFormat="1" ht="15.75" customHeight="1">
      <c r="A9" s="86"/>
      <c r="B9" s="152" t="str">
        <f t="shared" si="0"/>
        <v>Compact Energy dCi 75</v>
      </c>
      <c r="C9" s="153"/>
      <c r="D9" s="154" t="str">
        <f>V_COD</f>
        <v>F GEN0 M7S</v>
      </c>
      <c r="E9" s="154" t="str">
        <f>V_KW</f>
        <v>55 (75)</v>
      </c>
      <c r="F9" s="154">
        <f>V_CO</f>
        <v>116</v>
      </c>
      <c r="G9" s="154">
        <f>V_PO</f>
        <v>4.5</v>
      </c>
      <c r="H9" s="155">
        <f t="shared" ref="H9:H30" si="1">I9/1.25</f>
        <v>94600</v>
      </c>
      <c r="I9" s="156">
        <f>V_CRO</f>
        <v>118250</v>
      </c>
      <c r="J9" s="86"/>
      <c r="K9" s="88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s="87" customFormat="1" ht="18" customHeight="1">
      <c r="A10" s="86"/>
      <c r="B10" s="157"/>
      <c r="C10" s="158"/>
      <c r="D10" s="158"/>
      <c r="E10" s="158"/>
      <c r="F10" s="158"/>
      <c r="G10" s="158"/>
      <c r="H10" s="159"/>
      <c r="I10" s="160"/>
      <c r="J10" s="86"/>
      <c r="K10" s="88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s="89" customFormat="1" ht="18" customHeight="1">
      <c r="A11" s="86"/>
      <c r="B11" s="129" t="str">
        <f t="shared" si="0"/>
        <v>Kangoo EXPRESS</v>
      </c>
      <c r="C11" s="161" t="str">
        <f>V_DOL</f>
        <v>dužina vozila L1 - 4,3 m</v>
      </c>
      <c r="D11" s="158"/>
      <c r="E11" s="158"/>
      <c r="F11" s="158"/>
      <c r="G11" s="158"/>
      <c r="H11" s="159"/>
      <c r="I11" s="160"/>
      <c r="J11" s="86"/>
      <c r="K11" s="88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s="87" customFormat="1" ht="18" customHeight="1">
      <c r="A12" s="86"/>
      <c r="B12" s="129" t="str">
        <f t="shared" si="0"/>
        <v>Verzije s benzinskim motorom</v>
      </c>
      <c r="C12" s="158"/>
      <c r="D12" s="158"/>
      <c r="E12" s="158"/>
      <c r="F12" s="158"/>
      <c r="G12" s="158"/>
      <c r="H12" s="159"/>
      <c r="I12" s="160"/>
      <c r="J12" s="86"/>
      <c r="K12" s="88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s="87" customFormat="1" ht="15.75" customHeight="1">
      <c r="A13" s="86"/>
      <c r="B13" s="162" t="str">
        <f t="shared" si="0"/>
        <v>Furgon Energy 1,2 Tce</v>
      </c>
      <c r="C13" s="163"/>
      <c r="D13" s="164" t="str">
        <f>V_COD</f>
        <v>F CON1 M2</v>
      </c>
      <c r="E13" s="164" t="str">
        <f>V_KW</f>
        <v>85 (115)</v>
      </c>
      <c r="F13" s="164">
        <f>V_CO</f>
        <v>140</v>
      </c>
      <c r="G13" s="164">
        <f>V_PO</f>
        <v>6.1</v>
      </c>
      <c r="H13" s="165">
        <f t="shared" si="1"/>
        <v>97300</v>
      </c>
      <c r="I13" s="166">
        <f>V_CRO</f>
        <v>121625</v>
      </c>
      <c r="J13" s="86"/>
      <c r="K13" s="88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s="87" customFormat="1" ht="18" customHeight="1">
      <c r="A14" s="86"/>
      <c r="B14" s="127" t="str">
        <f t="shared" si="0"/>
        <v>Verzije s dizelskim motorom</v>
      </c>
      <c r="C14" s="158"/>
      <c r="D14" s="158"/>
      <c r="E14" s="158"/>
      <c r="F14" s="158"/>
      <c r="G14" s="158"/>
      <c r="H14" s="159"/>
      <c r="I14" s="160"/>
      <c r="J14" s="86"/>
      <c r="K14" s="88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s="87" customFormat="1" ht="15.75" customHeight="1">
      <c r="A15" s="86"/>
      <c r="B15" s="167" t="str">
        <f t="shared" si="0"/>
        <v>Furgon dCi 75</v>
      </c>
      <c r="C15" s="168"/>
      <c r="D15" s="169" t="str">
        <f>V_COD</f>
        <v>F CON1 M7</v>
      </c>
      <c r="E15" s="169" t="str">
        <f>V_KW</f>
        <v>55 (75)</v>
      </c>
      <c r="F15" s="169">
        <f>V_CO</f>
        <v>119</v>
      </c>
      <c r="G15" s="169">
        <f>V_PO</f>
        <v>4.5999999999999996</v>
      </c>
      <c r="H15" s="170">
        <f t="shared" si="1"/>
        <v>97300</v>
      </c>
      <c r="I15" s="171">
        <f>V_CRO</f>
        <v>121625</v>
      </c>
      <c r="J15" s="86"/>
      <c r="K15" s="88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s="87" customFormat="1" ht="15.75" customHeight="1">
      <c r="A16" s="86"/>
      <c r="B16" s="172" t="str">
        <f t="shared" si="0"/>
        <v>Furgon dCi 75 T</v>
      </c>
      <c r="C16" s="173"/>
      <c r="D16" s="133" t="str">
        <f>V_COD</f>
        <v>F CON1 M7 T</v>
      </c>
      <c r="E16" s="133" t="str">
        <f>V_KW</f>
        <v>55 (75)</v>
      </c>
      <c r="F16" s="133">
        <f>V_CO</f>
        <v>119</v>
      </c>
      <c r="G16" s="133">
        <f>V_PO</f>
        <v>4.5999999999999996</v>
      </c>
      <c r="H16" s="134">
        <f t="shared" si="1"/>
        <v>97300</v>
      </c>
      <c r="I16" s="174">
        <f>V_CRO</f>
        <v>121625</v>
      </c>
      <c r="J16" s="86"/>
      <c r="K16" s="88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s="87" customFormat="1" ht="15.75" customHeight="1">
      <c r="A17" s="86"/>
      <c r="B17" s="172" t="str">
        <f t="shared" si="0"/>
        <v>Furgon Energy dCi 75</v>
      </c>
      <c r="C17" s="173"/>
      <c r="D17" s="133" t="str">
        <f>V_COD</f>
        <v>F CON1 M7S</v>
      </c>
      <c r="E17" s="133" t="str">
        <f>V_KW</f>
        <v>55 (75)</v>
      </c>
      <c r="F17" s="132">
        <f>V_CO</f>
        <v>110</v>
      </c>
      <c r="G17" s="132">
        <f>V_PO</f>
        <v>4.2</v>
      </c>
      <c r="H17" s="134">
        <f t="shared" si="1"/>
        <v>99600</v>
      </c>
      <c r="I17" s="174">
        <f>V_CRO</f>
        <v>124500</v>
      </c>
      <c r="J17" s="86"/>
      <c r="K17" s="88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s="87" customFormat="1" ht="15.75" customHeight="1">
      <c r="A18" s="86"/>
      <c r="B18" s="175" t="str">
        <f t="shared" si="0"/>
        <v>Furgon dCi 90 PRO+</v>
      </c>
      <c r="C18" s="176"/>
      <c r="D18" s="177" t="str">
        <f>V_COD</f>
        <v>F CON1 M8</v>
      </c>
      <c r="E18" s="177" t="str">
        <f>V_KW</f>
        <v>66 (90)</v>
      </c>
      <c r="F18" s="178">
        <f>V_CO</f>
        <v>119</v>
      </c>
      <c r="G18" s="178">
        <f>V_PO</f>
        <v>4.5999999999999996</v>
      </c>
      <c r="H18" s="179">
        <f t="shared" si="1"/>
        <v>100300</v>
      </c>
      <c r="I18" s="180">
        <f>V_CRO</f>
        <v>125375</v>
      </c>
      <c r="J18" s="86"/>
      <c r="K18" s="88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s="87" customFormat="1" ht="15.75" customHeight="1">
      <c r="A19" s="86"/>
      <c r="B19" s="152" t="str">
        <f t="shared" si="0"/>
        <v>Furgon Energy dCi 90</v>
      </c>
      <c r="C19" s="153"/>
      <c r="D19" s="154" t="str">
        <f>V_COD</f>
        <v>F CON1 M8S</v>
      </c>
      <c r="E19" s="154" t="str">
        <f>V_KW</f>
        <v>66 (90)</v>
      </c>
      <c r="F19" s="181">
        <f>V_CO</f>
        <v>110</v>
      </c>
      <c r="G19" s="181">
        <f>V_PO</f>
        <v>4.2</v>
      </c>
      <c r="H19" s="155">
        <f t="shared" si="1"/>
        <v>102600</v>
      </c>
      <c r="I19" s="156">
        <f>V_CRO</f>
        <v>128250</v>
      </c>
      <c r="J19" s="86"/>
      <c r="K19" s="88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s="87" customFormat="1" ht="18" customHeight="1">
      <c r="A20" s="86"/>
      <c r="B20" s="182"/>
      <c r="C20" s="158"/>
      <c r="D20" s="158"/>
      <c r="E20" s="158"/>
      <c r="F20" s="158"/>
      <c r="G20" s="158"/>
      <c r="H20" s="159"/>
      <c r="I20" s="160"/>
      <c r="J20" s="86"/>
      <c r="K20" s="88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s="87" customFormat="1" ht="18" customHeight="1">
      <c r="A21" s="86"/>
      <c r="B21" s="129" t="str">
        <f t="shared" si="0"/>
        <v>Kangoo Express MAXI FURGON</v>
      </c>
      <c r="C21" s="161" t="str">
        <f>V_DOL</f>
        <v>dužina vozila L2 - 4,7 m</v>
      </c>
      <c r="D21" s="158"/>
      <c r="E21" s="158"/>
      <c r="F21" s="158"/>
      <c r="G21" s="158"/>
      <c r="H21" s="159"/>
      <c r="I21" s="160"/>
      <c r="J21" s="86"/>
      <c r="K21" s="88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s="87" customFormat="1" ht="18" customHeight="1">
      <c r="A22" s="86"/>
      <c r="B22" s="129" t="str">
        <f t="shared" si="0"/>
        <v>Verzije s dizelskim motorom</v>
      </c>
      <c r="C22" s="158"/>
      <c r="D22" s="158"/>
      <c r="E22" s="158"/>
      <c r="F22" s="158"/>
      <c r="G22" s="158"/>
      <c r="H22" s="159"/>
      <c r="I22" s="160"/>
      <c r="J22" s="86"/>
      <c r="K22" s="88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s="87" customFormat="1" ht="15.75" customHeight="1">
      <c r="A23" s="86"/>
      <c r="B23" s="147" t="str">
        <f t="shared" si="0"/>
        <v>Maxi furgon dCi 90 PRO+</v>
      </c>
      <c r="C23" s="183"/>
      <c r="D23" s="184" t="str">
        <f>V_COD</f>
        <v>F CON2 M8</v>
      </c>
      <c r="E23" s="184" t="str">
        <f>V_KW</f>
        <v>66 (90)</v>
      </c>
      <c r="F23" s="184">
        <f>V_CO</f>
        <v>119</v>
      </c>
      <c r="G23" s="184">
        <f>V_PO</f>
        <v>4.5999999999999996</v>
      </c>
      <c r="H23" s="185">
        <f t="shared" si="1"/>
        <v>108300</v>
      </c>
      <c r="I23" s="186">
        <f>V_CRO</f>
        <v>135375</v>
      </c>
      <c r="J23" s="86"/>
      <c r="K23" s="88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s="87" customFormat="1" ht="15.75" customHeight="1">
      <c r="A24" s="86"/>
      <c r="B24" s="187" t="str">
        <f t="shared" si="0"/>
        <v>Maxi furgon Energy dCi 90</v>
      </c>
      <c r="C24" s="188"/>
      <c r="D24" s="189" t="str">
        <f>V_COD</f>
        <v>F CON2 M8S</v>
      </c>
      <c r="E24" s="189" t="str">
        <f>V_KW</f>
        <v>66 (90)</v>
      </c>
      <c r="F24" s="189">
        <f>V_CO</f>
        <v>123</v>
      </c>
      <c r="G24" s="189">
        <f>V_PO</f>
        <v>4.7</v>
      </c>
      <c r="H24" s="190">
        <f t="shared" si="1"/>
        <v>110600</v>
      </c>
      <c r="I24" s="191">
        <f>V_CRO</f>
        <v>138250</v>
      </c>
      <c r="J24" s="86"/>
      <c r="K24" s="88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s="87" customFormat="1" ht="15.75" customHeight="1">
      <c r="A25" s="86"/>
      <c r="B25" s="192" t="str">
        <f t="shared" si="0"/>
        <v>Maxi furgon dCi 110</v>
      </c>
      <c r="C25" s="193"/>
      <c r="D25" s="135" t="str">
        <f>V_COD</f>
        <v>F CON2 M6</v>
      </c>
      <c r="E25" s="135" t="str">
        <f>V_KW</f>
        <v>80 (110)</v>
      </c>
      <c r="F25" s="135">
        <f>V_CO</f>
        <v>119</v>
      </c>
      <c r="G25" s="135">
        <f>V_PO</f>
        <v>4.5999999999999996</v>
      </c>
      <c r="H25" s="136">
        <f t="shared" si="1"/>
        <v>112000</v>
      </c>
      <c r="I25" s="194">
        <f>V_CRO</f>
        <v>140000</v>
      </c>
      <c r="J25" s="86"/>
      <c r="K25" s="88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87" customFormat="1" ht="18" customHeight="1">
      <c r="A26" s="86"/>
      <c r="B26" s="157"/>
      <c r="C26" s="130"/>
      <c r="D26" s="130"/>
      <c r="E26" s="130"/>
      <c r="F26" s="130"/>
      <c r="G26" s="130"/>
      <c r="H26" s="137"/>
      <c r="I26" s="138"/>
      <c r="J26" s="86"/>
      <c r="K26" s="88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s="87" customFormat="1" ht="18" customHeight="1">
      <c r="A27" s="86"/>
      <c r="B27" s="129" t="str">
        <f t="shared" si="0"/>
        <v>Kangoo Express MAXI PRODUŽENA KABINA</v>
      </c>
      <c r="C27" s="195" t="str">
        <f>V_DOL</f>
        <v>dužina vozila L2 - 4,7 m</v>
      </c>
      <c r="D27" s="130"/>
      <c r="E27" s="130"/>
      <c r="F27" s="130"/>
      <c r="G27" s="130"/>
      <c r="H27" s="137"/>
      <c r="I27" s="138"/>
      <c r="J27" s="86"/>
      <c r="K27" s="88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87" customFormat="1" ht="18" customHeight="1">
      <c r="A28" s="86"/>
      <c r="B28" s="129" t="str">
        <f t="shared" si="0"/>
        <v>Verzije s dizelskim motorom</v>
      </c>
      <c r="C28" s="130"/>
      <c r="D28" s="130"/>
      <c r="E28" s="130"/>
      <c r="F28" s="130"/>
      <c r="G28" s="130"/>
      <c r="H28" s="137"/>
      <c r="I28" s="138"/>
      <c r="J28" s="86"/>
      <c r="K28" s="88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s="87" customFormat="1" ht="15.75" customHeight="1">
      <c r="A29" s="86"/>
      <c r="B29" s="147" t="str">
        <f t="shared" si="0"/>
        <v>Maxi produžena kabina dCi 90 PRO+</v>
      </c>
      <c r="C29" s="148"/>
      <c r="D29" s="149" t="str">
        <f>V_COD</f>
        <v>F CON2MM8</v>
      </c>
      <c r="E29" s="149" t="str">
        <f>V_KW</f>
        <v>66 (90)</v>
      </c>
      <c r="F29" s="149">
        <f>V_CO</f>
        <v>130</v>
      </c>
      <c r="G29" s="149">
        <f>V_PO</f>
        <v>5</v>
      </c>
      <c r="H29" s="150">
        <f t="shared" si="1"/>
        <v>117500</v>
      </c>
      <c r="I29" s="151">
        <f>V_CRO</f>
        <v>146875</v>
      </c>
      <c r="J29" s="86"/>
      <c r="K29" s="88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s="87" customFormat="1" ht="15.75" customHeight="1">
      <c r="A30" s="86"/>
      <c r="B30" s="196" t="str">
        <f t="shared" si="0"/>
        <v>Maxi produžena kabina dCi 110</v>
      </c>
      <c r="C30" s="197"/>
      <c r="D30" s="198" t="str">
        <f>V_COD</f>
        <v>F CON2MM6</v>
      </c>
      <c r="E30" s="198" t="str">
        <f>V_KW</f>
        <v>80 (110)</v>
      </c>
      <c r="F30" s="198">
        <f>V_CO</f>
        <v>123</v>
      </c>
      <c r="G30" s="198">
        <f>V_PO</f>
        <v>4.7</v>
      </c>
      <c r="H30" s="199">
        <f t="shared" si="1"/>
        <v>121200</v>
      </c>
      <c r="I30" s="200">
        <f>V_CRO</f>
        <v>151500</v>
      </c>
      <c r="J30" s="86"/>
      <c r="K30" s="88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s="87" customFormat="1" ht="18" customHeight="1">
      <c r="A31" s="86"/>
      <c r="B31" s="131"/>
      <c r="C31" s="131"/>
      <c r="D31" s="131"/>
      <c r="E31" s="131"/>
      <c r="F31" s="131"/>
      <c r="G31" s="131"/>
      <c r="H31" s="131"/>
      <c r="I31" s="131"/>
      <c r="J31" s="86"/>
      <c r="K31" s="88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s="87" customFormat="1" ht="24">
      <c r="A32" s="86"/>
      <c r="B32" s="201" t="s">
        <v>102</v>
      </c>
      <c r="C32" s="202"/>
      <c r="D32" s="202"/>
      <c r="E32" s="202"/>
      <c r="F32" s="203"/>
      <c r="G32" s="203"/>
      <c r="H32" s="204" t="s">
        <v>103</v>
      </c>
      <c r="I32" s="205" t="s">
        <v>104</v>
      </c>
      <c r="J32" s="86"/>
      <c r="K32" s="88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s="89" customFormat="1" ht="15.75" customHeight="1">
      <c r="A33" s="86"/>
      <c r="B33" s="206" t="s">
        <v>105</v>
      </c>
      <c r="C33" s="203"/>
      <c r="D33" s="203"/>
      <c r="E33" s="203"/>
      <c r="F33" s="203"/>
      <c r="G33" s="203"/>
      <c r="H33" s="207">
        <f>I33/1.25</f>
        <v>8800</v>
      </c>
      <c r="I33" s="208">
        <v>11000</v>
      </c>
      <c r="J33" s="86"/>
      <c r="K33" s="88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s="87" customFormat="1" ht="18" customHeight="1">
      <c r="A34" s="86"/>
      <c r="B34" s="209" t="s">
        <v>106</v>
      </c>
      <c r="C34" s="209"/>
      <c r="D34" s="209"/>
      <c r="E34" s="209"/>
      <c r="F34" s="209"/>
      <c r="G34" s="209"/>
      <c r="H34" s="209"/>
      <c r="I34" s="209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s="87" customFormat="1" ht="18" customHeight="1">
      <c r="A35" s="86"/>
      <c r="B35" s="209"/>
      <c r="C35" s="209"/>
      <c r="D35" s="209"/>
      <c r="E35" s="209"/>
      <c r="F35" s="209"/>
      <c r="G35" s="209"/>
      <c r="H35" s="209"/>
      <c r="I35" s="209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s="87" customFormat="1">
      <c r="A36" s="86"/>
      <c r="B36" s="210" t="s">
        <v>107</v>
      </c>
      <c r="C36" s="211"/>
      <c r="D36" s="211"/>
      <c r="E36" s="211"/>
      <c r="F36" s="209"/>
      <c r="G36" s="209"/>
      <c r="H36" s="209"/>
      <c r="I36" s="209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>
      <c r="B37" s="212" t="s">
        <v>108</v>
      </c>
      <c r="C37" s="211"/>
      <c r="D37" s="211"/>
      <c r="E37" s="211"/>
      <c r="F37" s="213" t="s">
        <v>109</v>
      </c>
      <c r="G37" s="209"/>
      <c r="H37" s="209"/>
      <c r="I37" s="209"/>
    </row>
    <row r="38" spans="1:31">
      <c r="B38" s="212" t="s">
        <v>110</v>
      </c>
      <c r="C38" s="211"/>
      <c r="D38" s="211"/>
      <c r="E38" s="211"/>
      <c r="F38" s="213" t="s">
        <v>111</v>
      </c>
      <c r="G38" s="209"/>
      <c r="H38" s="209"/>
      <c r="I38" s="209"/>
    </row>
    <row r="39" spans="1:31">
      <c r="B39" s="139" t="s">
        <v>112</v>
      </c>
      <c r="C39" s="211"/>
      <c r="D39" s="211"/>
      <c r="E39" s="211"/>
      <c r="F39" s="141"/>
      <c r="G39" s="209"/>
      <c r="H39" s="209"/>
      <c r="I39" s="209"/>
    </row>
    <row r="40" spans="1:31">
      <c r="B40" s="209"/>
      <c r="C40" s="214"/>
      <c r="D40" s="214"/>
      <c r="E40" s="214"/>
      <c r="F40" s="141"/>
      <c r="G40" s="209"/>
      <c r="H40" s="209"/>
      <c r="I40" s="209"/>
    </row>
    <row r="41" spans="1:31">
      <c r="B41" s="141"/>
      <c r="C41" s="141"/>
      <c r="D41" s="141"/>
      <c r="E41" s="141"/>
      <c r="F41" s="141"/>
      <c r="G41" s="141"/>
      <c r="H41" s="141"/>
      <c r="I41" s="141"/>
    </row>
    <row r="42" spans="1:31" s="93" customFormat="1" ht="9.75">
      <c r="A42" s="92"/>
      <c r="B42" s="215" t="s">
        <v>113</v>
      </c>
      <c r="C42" s="216"/>
      <c r="D42" s="216"/>
      <c r="E42" s="216"/>
      <c r="F42" s="216"/>
      <c r="G42" s="217"/>
      <c r="H42" s="216"/>
      <c r="I42" s="216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</row>
    <row r="43" spans="1:31" s="93" customFormat="1" ht="9.75">
      <c r="A43" s="92"/>
      <c r="B43" s="218" t="s">
        <v>114</v>
      </c>
      <c r="C43" s="219"/>
      <c r="D43" s="219"/>
      <c r="E43" s="219"/>
      <c r="F43" s="219"/>
      <c r="G43" s="219"/>
      <c r="H43" s="219"/>
      <c r="I43" s="219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</row>
    <row r="44" spans="1:31" s="93" customFormat="1" ht="9.75">
      <c r="A44" s="92"/>
      <c r="B44" s="218" t="s">
        <v>115</v>
      </c>
      <c r="C44" s="219"/>
      <c r="D44" s="219"/>
      <c r="E44" s="219"/>
      <c r="F44" s="219"/>
      <c r="G44" s="219"/>
      <c r="H44" s="219"/>
      <c r="I44" s="219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</row>
    <row r="45" spans="1:31" s="95" customFormat="1" ht="9.75">
      <c r="A45" s="92"/>
      <c r="B45" s="220"/>
      <c r="C45" s="219"/>
      <c r="D45" s="219"/>
      <c r="E45" s="219"/>
      <c r="F45" s="219"/>
      <c r="G45" s="219"/>
      <c r="H45" s="221"/>
      <c r="I45" s="221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</row>
    <row r="46" spans="1:31" s="95" customFormat="1" ht="9.75">
      <c r="A46" s="92"/>
      <c r="B46" s="222" t="s">
        <v>116</v>
      </c>
      <c r="C46" s="223"/>
      <c r="D46" s="223"/>
      <c r="E46" s="223"/>
      <c r="F46" s="223"/>
      <c r="G46" s="223"/>
      <c r="H46" s="223"/>
      <c r="I46" s="223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</row>
    <row r="47" spans="1:31" s="90" customFormat="1"/>
    <row r="48" spans="1:31" s="90" customFormat="1"/>
    <row r="49" s="90" customFormat="1"/>
    <row r="50" s="90" customFormat="1"/>
    <row r="51" s="90" customFormat="1"/>
    <row r="52" s="90" customFormat="1"/>
    <row r="53" s="90" customFormat="1"/>
    <row r="54" s="90" customFormat="1"/>
    <row r="55" s="90" customFormat="1"/>
    <row r="56" s="90" customFormat="1"/>
    <row r="57" s="90" customFormat="1"/>
    <row r="58" s="90" customFormat="1"/>
    <row r="59" s="90" customFormat="1"/>
    <row r="60" s="90" customFormat="1"/>
    <row r="61" s="90" customFormat="1"/>
    <row r="62" s="90" customFormat="1"/>
    <row r="63" s="90" customFormat="1"/>
    <row r="64" s="90" customFormat="1"/>
    <row r="65" s="90" customFormat="1"/>
    <row r="66" s="90" customFormat="1"/>
    <row r="67" s="90" customFormat="1"/>
    <row r="68" s="90" customFormat="1"/>
    <row r="69" s="90" customFormat="1"/>
    <row r="70" s="90" customFormat="1"/>
    <row r="71" s="90" customFormat="1"/>
    <row r="72" s="90" customFormat="1"/>
    <row r="73" s="90" customFormat="1"/>
    <row r="74" s="90" customFormat="1"/>
    <row r="75" s="90" customFormat="1"/>
    <row r="76" s="90" customFormat="1"/>
    <row r="77" s="90" customFormat="1"/>
    <row r="78" s="90" customFormat="1"/>
    <row r="79" s="90" customFormat="1"/>
    <row r="80" s="90" customFormat="1"/>
    <row r="81" s="90" customFormat="1"/>
    <row r="82" s="90" customFormat="1"/>
    <row r="83" s="90" customFormat="1"/>
    <row r="84" s="90" customFormat="1"/>
    <row r="85" s="90" customFormat="1"/>
    <row r="86" s="90" customFormat="1"/>
    <row r="87" s="90" customFormat="1"/>
    <row r="88" s="90" customFormat="1"/>
    <row r="89" s="90" customFormat="1"/>
    <row r="90" s="90" customFormat="1"/>
    <row r="91" s="90" customFormat="1"/>
    <row r="92" s="90" customFormat="1"/>
    <row r="93" s="90" customFormat="1"/>
  </sheetData>
  <mergeCells count="2">
    <mergeCell ref="F6:F7"/>
    <mergeCell ref="G6:G7"/>
  </mergeCells>
  <printOptions horizontalCentered="1"/>
  <pageMargins left="0.19685039370078741" right="0.19685039370078741" top="0.86614173228346458" bottom="0.19685039370078741" header="7.874015748031496E-2" footer="0"/>
  <pageSetup paperSize="9" scale="97" orientation="portrait" r:id="rId1"/>
  <headerFooter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B1:P52"/>
  <sheetViews>
    <sheetView zoomScaleNormal="100" workbookViewId="0">
      <selection activeCell="U26" sqref="U26"/>
    </sheetView>
  </sheetViews>
  <sheetFormatPr defaultColWidth="9.33203125" defaultRowHeight="11.25"/>
  <cols>
    <col min="1" max="1" width="2.6640625" style="87" customWidth="1"/>
    <col min="2" max="2" width="5.83203125" style="109" customWidth="1"/>
    <col min="3" max="3" width="10.5" style="87" customWidth="1"/>
    <col min="4" max="4" width="8.33203125" style="87" customWidth="1"/>
    <col min="5" max="5" width="7.5" style="87" customWidth="1"/>
    <col min="6" max="6" width="9.1640625" style="87" customWidth="1"/>
    <col min="7" max="7" width="28.33203125" style="108" customWidth="1"/>
    <col min="8" max="11" width="4.1640625" style="87" customWidth="1"/>
    <col min="12" max="12" width="6.33203125" style="110" customWidth="1"/>
    <col min="13" max="16384" width="9.33203125" style="87"/>
  </cols>
  <sheetData>
    <row r="1" spans="2:12">
      <c r="B1" s="103" t="s">
        <v>117</v>
      </c>
      <c r="C1" s="104" t="s">
        <v>118</v>
      </c>
      <c r="D1" s="104" t="s">
        <v>119</v>
      </c>
      <c r="E1" s="104" t="s">
        <v>120</v>
      </c>
      <c r="F1" s="104" t="s">
        <v>121</v>
      </c>
      <c r="G1" s="105" t="s">
        <v>122</v>
      </c>
      <c r="H1" s="104" t="s">
        <v>123</v>
      </c>
      <c r="I1" s="104" t="s">
        <v>123</v>
      </c>
      <c r="J1" s="104" t="s">
        <v>123</v>
      </c>
      <c r="K1" s="103" t="s">
        <v>123</v>
      </c>
      <c r="L1" s="106" t="s">
        <v>124</v>
      </c>
    </row>
    <row r="2" spans="2:12">
      <c r="B2" s="107" t="str">
        <f>[2]V_link!$C$2</f>
        <v>RENAULT KANGOO EXPRESS</v>
      </c>
      <c r="K2" s="109"/>
    </row>
    <row r="3" spans="2:12">
      <c r="B3" s="107" t="str">
        <f>"CJENIK OPCIJA  "&amp;$F$3</f>
        <v>CJENIK OPCIJA  N° 10</v>
      </c>
      <c r="F3" s="226" t="s">
        <v>198</v>
      </c>
      <c r="K3" s="109"/>
    </row>
    <row r="4" spans="2:12">
      <c r="B4" s="225" t="str">
        <f>V_link!C4</f>
        <v>Datum: 01.10.2016</v>
      </c>
      <c r="K4" s="109"/>
    </row>
    <row r="5" spans="2:12">
      <c r="B5" s="107"/>
      <c r="H5" s="229">
        <v>42634</v>
      </c>
      <c r="I5" s="230"/>
      <c r="J5" s="230"/>
      <c r="K5" s="231"/>
    </row>
    <row r="6" spans="2:12" ht="12">
      <c r="G6" s="111" t="s">
        <v>125</v>
      </c>
      <c r="H6" s="112">
        <v>9</v>
      </c>
      <c r="I6" s="112">
        <v>9</v>
      </c>
      <c r="J6" s="112">
        <v>9</v>
      </c>
      <c r="K6" s="113">
        <v>9</v>
      </c>
    </row>
    <row r="7" spans="2:12">
      <c r="B7" s="114" t="s">
        <v>126</v>
      </c>
      <c r="C7" s="115"/>
      <c r="D7" s="115"/>
      <c r="E7" s="115"/>
      <c r="F7" s="115"/>
      <c r="G7" s="116"/>
      <c r="H7" s="117">
        <v>1</v>
      </c>
      <c r="I7" s="117">
        <v>2</v>
      </c>
      <c r="J7" s="117">
        <v>3</v>
      </c>
      <c r="K7" s="118">
        <v>4</v>
      </c>
    </row>
    <row r="8" spans="2:12">
      <c r="C8" s="87" t="s">
        <v>127</v>
      </c>
      <c r="G8" s="108" t="s">
        <v>128</v>
      </c>
      <c r="H8" s="119">
        <f>HLOOKUP(CHOOSE(H$7,O_C1,O_C2,O_C3,O_C4),[8]OptionPrixExcel!$A$5:$IV$39,H$6,FALSE)</f>
        <v>2437.5</v>
      </c>
      <c r="I8" s="119" t="e">
        <f>HLOOKUP(CHOOSE(I$7,O_C1,O_C2,O_C3,O_C4),[8]OptionPrixExcel!$A$5:$IV$39,I$6,FALSE)</f>
        <v>#N/A</v>
      </c>
      <c r="J8" s="119" t="e">
        <f>HLOOKUP(CHOOSE(J$7,O_C1,O_C2,O_C3,O_C4),[8]OptionPrixExcel!$A$5:$IV$39,J$6,FALSE)</f>
        <v>#N/A</v>
      </c>
      <c r="K8" s="119" t="e">
        <f>HLOOKUP(CHOOSE(K$7,O_C1,O_C2,O_C3,O_C4),[8]OptionPrixExcel!$A$5:$IV$39,K$6,FALSE)</f>
        <v>#N/A</v>
      </c>
      <c r="L8" s="120">
        <f>H8+(IF(ISNA(I8),0,I8)+(IF(ISNA(J8),0,J8)+(IF(ISNA(K8),0,K8))))</f>
        <v>2437.5</v>
      </c>
    </row>
    <row r="9" spans="2:12">
      <c r="C9" s="87" t="s">
        <v>129</v>
      </c>
      <c r="G9" s="108" t="s">
        <v>129</v>
      </c>
      <c r="H9" s="119">
        <f>HLOOKUP(CHOOSE(H$7,O_C1,O_C2,O_C3,O_C4),[8]OptionPrixExcel!$A$5:$IV$39,H$6,FALSE)</f>
        <v>1375</v>
      </c>
      <c r="I9" s="119" t="e">
        <f>HLOOKUP(CHOOSE(I$7,O_C1,O_C2,O_C3,O_C4),[8]OptionPrixExcel!$A$5:$IV$39,I$6,FALSE)</f>
        <v>#N/A</v>
      </c>
      <c r="J9" s="119" t="e">
        <f>HLOOKUP(CHOOSE(J$7,O_C1,O_C2,O_C3,O_C4),[8]OptionPrixExcel!$A$5:$IV$39,J$6,FALSE)</f>
        <v>#N/A</v>
      </c>
      <c r="K9" s="119" t="e">
        <f>HLOOKUP(CHOOSE(K$7,O_C1,O_C2,O_C3,O_C4),[8]OptionPrixExcel!$A$5:$IV$39,K$6,FALSE)</f>
        <v>#N/A</v>
      </c>
      <c r="L9" s="120">
        <f t="shared" ref="L9:L48" si="0">H9+(IF(ISNA(I9),0,I9)+(IF(ISNA(J9),0,J9)+(IF(ISNA(K9),0,K9))))</f>
        <v>1375</v>
      </c>
    </row>
    <row r="10" spans="2:12">
      <c r="C10" s="87" t="s">
        <v>130</v>
      </c>
      <c r="G10" s="108" t="s">
        <v>130</v>
      </c>
      <c r="H10" s="119">
        <f>HLOOKUP(CHOOSE(H$7,O_C1,O_C2,O_C3,O_C4),[8]OptionPrixExcel!$A$5:$IV$39,H$6,FALSE)</f>
        <v>3187.5</v>
      </c>
      <c r="I10" s="119" t="e">
        <f>HLOOKUP(CHOOSE(I$7,O_C1,O_C2,O_C3,O_C4),[8]OptionPrixExcel!$A$5:$IV$39,I$6,FALSE)</f>
        <v>#N/A</v>
      </c>
      <c r="J10" s="119" t="e">
        <f>HLOOKUP(CHOOSE(J$7,O_C1,O_C2,O_C3,O_C4),[8]OptionPrixExcel!$A$5:$IV$39,J$6,FALSE)</f>
        <v>#N/A</v>
      </c>
      <c r="K10" s="119" t="e">
        <f>HLOOKUP(CHOOSE(K$7,O_C1,O_C2,O_C3,O_C4),[8]OptionPrixExcel!$A$5:$IV$39,K$6,FALSE)</f>
        <v>#N/A</v>
      </c>
      <c r="L10" s="120">
        <f t="shared" si="0"/>
        <v>3187.5</v>
      </c>
    </row>
    <row r="11" spans="2:12">
      <c r="C11" s="87" t="s">
        <v>131</v>
      </c>
      <c r="G11" s="108" t="s">
        <v>132</v>
      </c>
      <c r="H11" s="119">
        <f>HLOOKUP(CHOOSE(H$7,O_C1,O_C2,O_C3,O_C4),[8]OptionPrixExcel!$A$5:$IV$39,H$6,FALSE)</f>
        <v>2625</v>
      </c>
      <c r="I11" s="119" t="e">
        <f>HLOOKUP(CHOOSE(I$7,O_C1,O_C2,O_C3,O_C4),[8]OptionPrixExcel!$A$5:$IV$39,I$6,FALSE)</f>
        <v>#N/A</v>
      </c>
      <c r="J11" s="119" t="e">
        <f>HLOOKUP(CHOOSE(J$7,O_C1,O_C2,O_C3,O_C4),[8]OptionPrixExcel!$A$5:$IV$39,J$6,FALSE)</f>
        <v>#N/A</v>
      </c>
      <c r="K11" s="119" t="e">
        <f>HLOOKUP(CHOOSE(K$7,O_C1,O_C2,O_C3,O_C4),[8]OptionPrixExcel!$A$5:$IV$39,K$6,FALSE)</f>
        <v>#N/A</v>
      </c>
      <c r="L11" s="120">
        <f t="shared" si="0"/>
        <v>2625</v>
      </c>
    </row>
    <row r="12" spans="2:12">
      <c r="C12" s="87" t="s">
        <v>133</v>
      </c>
      <c r="G12" s="108" t="s">
        <v>134</v>
      </c>
      <c r="H12" s="119">
        <f>HLOOKUP(CHOOSE(H$7,O_C1,O_C2,O_C3,O_C4),[8]OptionPrixExcel!$A$5:$IV$39,H$6,FALSE)</f>
        <v>1250</v>
      </c>
      <c r="I12" s="119" t="e">
        <f>HLOOKUP(CHOOSE(I$7,O_C1,O_C2,O_C3,O_C4),[8]OptionPrixExcel!$A$5:$IV$39,I$6,FALSE)</f>
        <v>#N/A</v>
      </c>
      <c r="J12" s="119" t="e">
        <f>HLOOKUP(CHOOSE(J$7,O_C1,O_C2,O_C3,O_C4),[8]OptionPrixExcel!$A$5:$IV$39,J$6,FALSE)</f>
        <v>#N/A</v>
      </c>
      <c r="K12" s="119" t="e">
        <f>HLOOKUP(CHOOSE(K$7,O_C1,O_C2,O_C3,O_C4),[8]OptionPrixExcel!$A$5:$IV$39,K$6,FALSE)</f>
        <v>#N/A</v>
      </c>
      <c r="L12" s="120">
        <f t="shared" si="0"/>
        <v>1250</v>
      </c>
    </row>
    <row r="13" spans="2:12">
      <c r="C13" s="87" t="s">
        <v>135</v>
      </c>
      <c r="G13" s="108" t="s">
        <v>136</v>
      </c>
      <c r="H13" s="119">
        <f>HLOOKUP(CHOOSE(H$7,O_C1,O_C2,O_C3,O_C4),[8]OptionPrixExcel!$A$5:$IV$39,H$6,FALSE)</f>
        <v>1375</v>
      </c>
      <c r="I13" s="119" t="e">
        <f>HLOOKUP(CHOOSE(I$7,O_C1,O_C2,O_C3,O_C4),[8]OptionPrixExcel!$A$5:$IV$39,I$6,FALSE)</f>
        <v>#N/A</v>
      </c>
      <c r="J13" s="119" t="e">
        <f>HLOOKUP(CHOOSE(J$7,O_C1,O_C2,O_C3,O_C4),[8]OptionPrixExcel!$A$5:$IV$39,J$6,FALSE)</f>
        <v>#N/A</v>
      </c>
      <c r="K13" s="119" t="e">
        <f>HLOOKUP(CHOOSE(K$7,O_C1,O_C2,O_C3,O_C4),[8]OptionPrixExcel!$A$5:$IV$39,K$6,FALSE)</f>
        <v>#N/A</v>
      </c>
      <c r="L13" s="120">
        <f t="shared" si="0"/>
        <v>1375</v>
      </c>
    </row>
    <row r="14" spans="2:12">
      <c r="C14" s="87" t="s">
        <v>137</v>
      </c>
      <c r="G14" s="108" t="s">
        <v>138</v>
      </c>
      <c r="H14" s="119">
        <f>HLOOKUP(CHOOSE(H$7,O_C1,O_C2,O_C3,O_C4),[8]OptionPrixExcel!$A$5:$IV$39,H$6,FALSE)</f>
        <v>62.5</v>
      </c>
      <c r="I14" s="119" t="e">
        <f>HLOOKUP(CHOOSE(I$7,O_C1,O_C2,O_C3,O_C4),[8]OptionPrixExcel!$A$5:$IV$39,I$6,FALSE)</f>
        <v>#N/A</v>
      </c>
      <c r="J14" s="119" t="e">
        <f>HLOOKUP(CHOOSE(J$7,O_C1,O_C2,O_C3,O_C4),[8]OptionPrixExcel!$A$5:$IV$39,J$6,FALSE)</f>
        <v>#N/A</v>
      </c>
      <c r="K14" s="119" t="e">
        <f>HLOOKUP(CHOOSE(K$7,O_C1,O_C2,O_C3,O_C4),[8]OptionPrixExcel!$A$5:$IV$39,K$6,FALSE)</f>
        <v>#N/A</v>
      </c>
      <c r="L14" s="120">
        <f>H14+(IF(ISNA(I14),0,I14)+(IF(ISNA(J14),0,J14)+(IF(ISNA(K14),0,K14))))</f>
        <v>62.5</v>
      </c>
    </row>
    <row r="15" spans="2:12">
      <c r="B15" s="114" t="s">
        <v>139</v>
      </c>
      <c r="C15" s="115"/>
      <c r="D15" s="115"/>
      <c r="E15" s="115"/>
      <c r="F15" s="115"/>
      <c r="G15" s="116"/>
      <c r="H15" s="119" t="e">
        <f>HLOOKUP(CHOOSE(H$7,O_C1,O_C2,O_C3,O_C4),[8]OptionPrixExcel!$A$5:$IV$39,H$6,FALSE)</f>
        <v>#N/A</v>
      </c>
      <c r="I15" s="119" t="e">
        <f>HLOOKUP(CHOOSE(I$7,O_C1,O_C2,O_C3,O_C4),[8]OptionPrixExcel!$A$5:$IV$39,I$6,FALSE)</f>
        <v>#N/A</v>
      </c>
      <c r="J15" s="119" t="e">
        <f>HLOOKUP(CHOOSE(J$7,O_C1,O_C2,O_C3,O_C4),[8]OptionPrixExcel!$A$5:$IV$39,J$6,FALSE)</f>
        <v>#N/A</v>
      </c>
      <c r="K15" s="119" t="e">
        <f>HLOOKUP(CHOOSE(K$7,O_C1,O_C2,O_C3,O_C4),[8]OptionPrixExcel!$A$5:$IV$39,K$6,FALSE)</f>
        <v>#N/A</v>
      </c>
      <c r="L15" s="120" t="e">
        <f t="shared" si="0"/>
        <v>#N/A</v>
      </c>
    </row>
    <row r="16" spans="2:12">
      <c r="C16" s="87" t="s">
        <v>140</v>
      </c>
      <c r="G16" s="110" t="s">
        <v>140</v>
      </c>
      <c r="H16" s="119">
        <f>HLOOKUP(CHOOSE(H$7,O_C1,O_C2,O_C3,O_C4),[8]OptionPrixExcel!$A$5:$IV$39,H$6,FALSE)</f>
        <v>1375</v>
      </c>
      <c r="I16" s="119" t="e">
        <f>HLOOKUP(CHOOSE(I$7,O_C1,O_C2,O_C3,O_C4),[8]OptionPrixExcel!$A$5:$IV$39,I$6,FALSE)</f>
        <v>#N/A</v>
      </c>
      <c r="J16" s="119" t="e">
        <f>HLOOKUP(CHOOSE(J$7,O_C1,O_C2,O_C3,O_C4),[8]OptionPrixExcel!$A$5:$IV$39,J$6,FALSE)</f>
        <v>#N/A</v>
      </c>
      <c r="K16" s="119" t="e">
        <f>HLOOKUP(CHOOSE(K$7,O_C1,O_C2,O_C3,O_C4),[8]OptionPrixExcel!$A$5:$IV$39,K$6,FALSE)</f>
        <v>#N/A</v>
      </c>
      <c r="L16" s="120">
        <f t="shared" si="0"/>
        <v>1375</v>
      </c>
    </row>
    <row r="17" spans="2:16">
      <c r="C17" s="87" t="s">
        <v>141</v>
      </c>
      <c r="D17" s="87" t="s">
        <v>142</v>
      </c>
      <c r="G17" s="108" t="s">
        <v>143</v>
      </c>
      <c r="H17" s="119">
        <f>HLOOKUP(CHOOSE(H$7,O_C1,O_C2,O_C3,O_C4),[8]OptionPrixExcel!$A$5:$IV$39,H$6,FALSE)</f>
        <v>3186.2474999999995</v>
      </c>
      <c r="I17" s="119">
        <f>HLOOKUP(CHOOSE(I$7,O_C1,O_C2,O_C3,O_C4),[8]OptionPrixExcel!$A$5:$IV$39,I$6,FALSE)</f>
        <v>1.25</v>
      </c>
      <c r="J17" s="119" t="e">
        <f>HLOOKUP(CHOOSE(J$7,O_C1,O_C2,O_C3,O_C4),[8]OptionPrixExcel!$A$5:$IV$39,J$6,FALSE)</f>
        <v>#N/A</v>
      </c>
      <c r="K17" s="119" t="e">
        <f>HLOOKUP(CHOOSE(K$7,O_C1,O_C2,O_C3,O_C4),[8]OptionPrixExcel!$A$5:$IV$39,K$6,FALSE)</f>
        <v>#N/A</v>
      </c>
      <c r="L17" s="120">
        <f t="shared" si="0"/>
        <v>3187.4974999999995</v>
      </c>
    </row>
    <row r="18" spans="2:16">
      <c r="C18" s="87" t="s">
        <v>144</v>
      </c>
      <c r="G18" s="108" t="s">
        <v>144</v>
      </c>
      <c r="H18" s="119">
        <f>HLOOKUP(CHOOSE(H$7,O_C1,O_C2,O_C3,O_C4),[8]OptionPrixExcel!$A$5:$IV$39,H$6,FALSE)</f>
        <v>812.5</v>
      </c>
      <c r="I18" s="119" t="e">
        <f>HLOOKUP(CHOOSE(I$7,O_C1,O_C2,O_C3,O_C4),[8]OptionPrixExcel!$A$5:$IV$39,I$6,FALSE)</f>
        <v>#N/A</v>
      </c>
      <c r="J18" s="119" t="e">
        <f>HLOOKUP(CHOOSE(J$7,O_C1,O_C2,O_C3,O_C4),[8]OptionPrixExcel!$A$5:$IV$39,J$6,FALSE)</f>
        <v>#N/A</v>
      </c>
      <c r="K18" s="119" t="e">
        <f>HLOOKUP(CHOOSE(K$7,O_C1,O_C2,O_C3,O_C4),[8]OptionPrixExcel!$A$5:$IV$39,K$6,FALSE)</f>
        <v>#N/A</v>
      </c>
      <c r="L18" s="120">
        <f t="shared" si="0"/>
        <v>812.5</v>
      </c>
    </row>
    <row r="19" spans="2:16">
      <c r="C19" s="87" t="s">
        <v>145</v>
      </c>
      <c r="G19" s="108" t="s">
        <v>145</v>
      </c>
      <c r="H19" s="119">
        <f>HLOOKUP(CHOOSE(H$7,O_C1,O_C2,O_C3,O_C4),[8]OptionPrixExcel!$A$5:$IV$39,H$6,FALSE)</f>
        <v>437.5</v>
      </c>
      <c r="I19" s="119" t="e">
        <f>HLOOKUP(CHOOSE(I$7,O_C1,O_C2,O_C3,O_C4),[8]OptionPrixExcel!$A$5:$IV$39,I$6,FALSE)</f>
        <v>#N/A</v>
      </c>
      <c r="J19" s="119" t="e">
        <f>HLOOKUP(CHOOSE(J$7,O_C1,O_C2,O_C3,O_C4),[8]OptionPrixExcel!$A$5:$IV$39,J$6,FALSE)</f>
        <v>#N/A</v>
      </c>
      <c r="K19" s="119" t="e">
        <f>HLOOKUP(CHOOSE(K$7,O_C1,O_C2,O_C3,O_C4),[8]OptionPrixExcel!$A$5:$IV$39,K$6,FALSE)</f>
        <v>#N/A</v>
      </c>
      <c r="L19" s="120">
        <f t="shared" si="0"/>
        <v>437.5</v>
      </c>
    </row>
    <row r="20" spans="2:16">
      <c r="C20" s="87" t="s">
        <v>146</v>
      </c>
      <c r="G20" s="108" t="s">
        <v>146</v>
      </c>
      <c r="H20" s="119">
        <f>HLOOKUP(CHOOSE(H$7,O_C1,O_C2,O_C3,O_C4),[8]OptionPrixExcel!$A$5:$IV$39,H$6,FALSE)</f>
        <v>437.5</v>
      </c>
      <c r="I20" s="119" t="e">
        <f>HLOOKUP(CHOOSE(I$7,O_C1,O_C2,O_C3,O_C4),[8]OptionPrixExcel!$A$5:$IV$39,I$6,FALSE)</f>
        <v>#N/A</v>
      </c>
      <c r="J20" s="119" t="e">
        <f>HLOOKUP(CHOOSE(J$7,O_C1,O_C2,O_C3,O_C4),[8]OptionPrixExcel!$A$5:$IV$39,J$6,FALSE)</f>
        <v>#N/A</v>
      </c>
      <c r="K20" s="119" t="e">
        <f>HLOOKUP(CHOOSE(K$7,O_C1,O_C2,O_C3,O_C4),[8]OptionPrixExcel!$A$5:$IV$39,K$6,FALSE)</f>
        <v>#N/A</v>
      </c>
      <c r="L20" s="120">
        <f t="shared" si="0"/>
        <v>437.5</v>
      </c>
    </row>
    <row r="21" spans="2:16" s="89" customFormat="1">
      <c r="B21" s="121"/>
      <c r="C21" s="89" t="s">
        <v>147</v>
      </c>
      <c r="D21" s="87"/>
      <c r="G21" s="108" t="s">
        <v>148</v>
      </c>
      <c r="H21" s="119">
        <f>HLOOKUP(CHOOSE(H$7,O_C1,O_C2,O_C3,O_C4),[8]OptionPrixExcel!$A$5:$IV$39,H$6,FALSE)</f>
        <v>375</v>
      </c>
      <c r="I21" s="119" t="e">
        <f>HLOOKUP(CHOOSE(I$7,O_C1,O_C2,O_C3,O_C4),[8]OptionPrixExcel!$A$5:$IV$39,I$6,FALSE)</f>
        <v>#N/A</v>
      </c>
      <c r="J21" s="119" t="e">
        <f>HLOOKUP(CHOOSE(J$7,O_C1,O_C2,O_C3,O_C4),[8]OptionPrixExcel!$A$5:$IV$39,J$6,FALSE)</f>
        <v>#N/A</v>
      </c>
      <c r="K21" s="119" t="e">
        <f>HLOOKUP(CHOOSE(K$7,O_C1,O_C2,O_C3,O_C4),[8]OptionPrixExcel!$A$5:$IV$39,K$6,FALSE)</f>
        <v>#N/A</v>
      </c>
      <c r="L21" s="120">
        <f t="shared" si="0"/>
        <v>375</v>
      </c>
      <c r="M21" s="87"/>
      <c r="O21" s="87"/>
      <c r="P21" s="87"/>
    </row>
    <row r="22" spans="2:16">
      <c r="C22" s="87" t="s">
        <v>149</v>
      </c>
      <c r="G22" s="122" t="s">
        <v>150</v>
      </c>
      <c r="H22" s="119">
        <f>HLOOKUP(CHOOSE(H$7,O_C1,O_C2,O_C3,O_C4),[8]OptionPrixExcel!$A$5:$IV$39,H$6,FALSE)</f>
        <v>187.5</v>
      </c>
      <c r="I22" s="119" t="e">
        <f>HLOOKUP(CHOOSE(I$7,O_C1,O_C2,O_C3,O_C4),[8]OptionPrixExcel!$A$5:$IV$39,I$6,FALSE)</f>
        <v>#N/A</v>
      </c>
      <c r="J22" s="119" t="e">
        <f>HLOOKUP(CHOOSE(J$7,O_C1,O_C2,O_C3,O_C4),[8]OptionPrixExcel!$A$5:$IV$39,J$6,FALSE)</f>
        <v>#N/A</v>
      </c>
      <c r="K22" s="119" t="e">
        <f>HLOOKUP(CHOOSE(K$7,O_C1,O_C2,O_C3,O_C4),[8]OptionPrixExcel!$A$5:$IV$39,K$6,FALSE)</f>
        <v>#N/A</v>
      </c>
      <c r="L22" s="120">
        <f t="shared" si="0"/>
        <v>187.5</v>
      </c>
    </row>
    <row r="23" spans="2:16">
      <c r="B23" s="114" t="s">
        <v>151</v>
      </c>
      <c r="C23" s="115"/>
      <c r="D23" s="115"/>
      <c r="E23" s="115"/>
      <c r="F23" s="115"/>
      <c r="G23" s="116"/>
      <c r="H23" s="119" t="e">
        <f>HLOOKUP(CHOOSE(H$7,O_C1,O_C2,O_C3,O_C4),[8]OptionPrixExcel!$A$5:$IV$39,H$6,FALSE)</f>
        <v>#N/A</v>
      </c>
      <c r="I23" s="119" t="e">
        <f>HLOOKUP(CHOOSE(I$7,O_C1,O_C2,O_C3,O_C4),[8]OptionPrixExcel!$A$5:$IV$39,I$6,FALSE)</f>
        <v>#N/A</v>
      </c>
      <c r="J23" s="119" t="e">
        <f>HLOOKUP(CHOOSE(J$7,O_C1,O_C2,O_C3,O_C4),[8]OptionPrixExcel!$A$5:$IV$39,J$6,FALSE)</f>
        <v>#N/A</v>
      </c>
      <c r="K23" s="119" t="e">
        <f>HLOOKUP(CHOOSE(K$7,O_C1,O_C2,O_C3,O_C4),[8]OptionPrixExcel!$A$5:$IV$39,K$6,FALSE)</f>
        <v>#N/A</v>
      </c>
      <c r="L23" s="120" t="e">
        <f t="shared" si="0"/>
        <v>#N/A</v>
      </c>
    </row>
    <row r="24" spans="2:16">
      <c r="C24" s="89" t="s">
        <v>152</v>
      </c>
      <c r="G24" s="108" t="s">
        <v>152</v>
      </c>
      <c r="H24" s="119">
        <f>HLOOKUP(CHOOSE(H$7,O_C1,O_C2,O_C3,O_C4),[8]OptionPrixExcel!$A$5:$IV$39,H$6,FALSE)</f>
        <v>2125</v>
      </c>
      <c r="I24" s="119" t="e">
        <f>HLOOKUP(CHOOSE(I$7,O_C1,O_C2,O_C3,O_C4),[8]OptionPrixExcel!$A$5:$IV$39,I$6,FALSE)</f>
        <v>#N/A</v>
      </c>
      <c r="J24" s="119" t="e">
        <f>HLOOKUP(CHOOSE(J$7,O_C1,O_C2,O_C3,O_C4),[8]OptionPrixExcel!$A$5:$IV$39,J$6,FALSE)</f>
        <v>#N/A</v>
      </c>
      <c r="K24" s="119" t="e">
        <f>HLOOKUP(CHOOSE(K$7,O_C1,O_C2,O_C3,O_C4),[8]OptionPrixExcel!$A$5:$IV$39,K$6,FALSE)</f>
        <v>#N/A</v>
      </c>
      <c r="L24" s="120">
        <f t="shared" si="0"/>
        <v>2125</v>
      </c>
    </row>
    <row r="25" spans="2:16">
      <c r="C25" s="89" t="s">
        <v>153</v>
      </c>
      <c r="D25" s="87" t="s">
        <v>154</v>
      </c>
      <c r="E25" s="87" t="s">
        <v>155</v>
      </c>
      <c r="F25" s="87" t="s">
        <v>156</v>
      </c>
      <c r="G25" s="108" t="s">
        <v>157</v>
      </c>
      <c r="H25" s="119">
        <f>HLOOKUP(CHOOSE(H$7,O_C1,O_C2,O_C3,O_C4),[8]OptionPrixExcel!$A$5:$IV$39,H$6,FALSE)</f>
        <v>3562.5</v>
      </c>
      <c r="I25" s="119">
        <f>HLOOKUP(CHOOSE(I$7,O_C1,O_C2,O_C3,O_C4),[8]OptionPrixExcel!$A$5:$IV$39,I$6,FALSE)</f>
        <v>2625</v>
      </c>
      <c r="J25" s="119">
        <f>HLOOKUP(CHOOSE(J$7,O_C1,O_C2,O_C3,O_C4),[8]OptionPrixExcel!$A$5:$IV$39,J$6,FALSE)</f>
        <v>1</v>
      </c>
      <c r="K25" s="119">
        <f>HLOOKUP(CHOOSE(K$7,O_C1,O_C2,O_C3,O_C4),[8]OptionPrixExcel!$A$5:$IV$39,K$6,FALSE)</f>
        <v>875</v>
      </c>
      <c r="L25" s="120">
        <f t="shared" si="0"/>
        <v>7063.5</v>
      </c>
    </row>
    <row r="26" spans="2:16">
      <c r="B26" s="114" t="s">
        <v>158</v>
      </c>
      <c r="C26" s="115"/>
      <c r="D26" s="115"/>
      <c r="E26" s="115"/>
      <c r="F26" s="115"/>
      <c r="G26" s="116"/>
      <c r="H26" s="119" t="e">
        <f>HLOOKUP(CHOOSE(H$7,O_C1,O_C2,O_C3,O_C4),[8]OptionPrixExcel!$A$5:$IV$39,H$6,FALSE)</f>
        <v>#N/A</v>
      </c>
      <c r="I26" s="119" t="e">
        <f>HLOOKUP(CHOOSE(I$7,O_C1,O_C2,O_C3,O_C4),[8]OptionPrixExcel!$A$5:$IV$39,I$6,FALSE)</f>
        <v>#N/A</v>
      </c>
      <c r="J26" s="119" t="e">
        <f>HLOOKUP(CHOOSE(J$7,O_C1,O_C2,O_C3,O_C4),[8]OptionPrixExcel!$A$5:$IV$39,J$6,FALSE)</f>
        <v>#N/A</v>
      </c>
      <c r="K26" s="119" t="e">
        <f>HLOOKUP(CHOOSE(K$7,O_C1,O_C2,O_C3,O_C4),[8]OptionPrixExcel!$A$5:$IV$39,K$6,FALSE)</f>
        <v>#N/A</v>
      </c>
      <c r="L26" s="120" t="e">
        <f t="shared" si="0"/>
        <v>#N/A</v>
      </c>
    </row>
    <row r="27" spans="2:16">
      <c r="B27" s="123"/>
      <c r="C27" s="124" t="s">
        <v>159</v>
      </c>
      <c r="D27" s="89"/>
      <c r="E27" s="89"/>
      <c r="F27" s="89"/>
      <c r="G27" s="124" t="s">
        <v>159</v>
      </c>
      <c r="H27" s="119">
        <f>HLOOKUP(CHOOSE(H$7,O_C1,O_C2,O_C3,O_C4),[8]OptionPrixExcel!$A$5:$IV$39,H$6,FALSE)</f>
        <v>4375</v>
      </c>
      <c r="I27" s="119" t="e">
        <f>HLOOKUP(CHOOSE(I$7,O_C1,O_C2,O_C3,O_C4),[8]OptionPrixExcel!$A$5:$IV$39,I$6,FALSE)</f>
        <v>#N/A</v>
      </c>
      <c r="J27" s="119" t="e">
        <f>HLOOKUP(CHOOSE(J$7,O_C1,O_C2,O_C3,O_C4),[8]OptionPrixExcel!$A$5:$IV$39,J$6,FALSE)</f>
        <v>#N/A</v>
      </c>
      <c r="K27" s="119" t="e">
        <f>HLOOKUP(CHOOSE(K$7,O_C1,O_C2,O_C3,O_C4),[8]OptionPrixExcel!$A$5:$IV$39,K$6,FALSE)</f>
        <v>#N/A</v>
      </c>
      <c r="L27" s="120">
        <f t="shared" si="0"/>
        <v>4375</v>
      </c>
    </row>
    <row r="28" spans="2:16">
      <c r="B28" s="123"/>
      <c r="C28" s="124" t="s">
        <v>160</v>
      </c>
      <c r="D28" s="89"/>
      <c r="E28" s="89"/>
      <c r="F28" s="89"/>
      <c r="G28" s="124" t="s">
        <v>160</v>
      </c>
      <c r="H28" s="119">
        <f>HLOOKUP(CHOOSE(H$7,O_C1,O_C2,O_C3,O_C4),[8]OptionPrixExcel!$A$5:$IV$39,H$6,FALSE)</f>
        <v>1125</v>
      </c>
      <c r="I28" s="119" t="e">
        <f>HLOOKUP(CHOOSE(I$7,O_C1,O_C2,O_C3,O_C4),[8]OptionPrixExcel!$A$5:$IV$39,I$6,FALSE)</f>
        <v>#N/A</v>
      </c>
      <c r="J28" s="119" t="e">
        <f>HLOOKUP(CHOOSE(J$7,O_C1,O_C2,O_C3,O_C4),[8]OptionPrixExcel!$A$5:$IV$39,J$6,FALSE)</f>
        <v>#N/A</v>
      </c>
      <c r="K28" s="119" t="e">
        <f>HLOOKUP(CHOOSE(K$7,O_C1,O_C2,O_C3,O_C4),[8]OptionPrixExcel!$A$5:$IV$39,K$6,FALSE)</f>
        <v>#N/A</v>
      </c>
      <c r="L28" s="120">
        <f t="shared" si="0"/>
        <v>1125</v>
      </c>
    </row>
    <row r="29" spans="2:16">
      <c r="C29" s="87" t="s">
        <v>161</v>
      </c>
      <c r="G29" s="110" t="s">
        <v>161</v>
      </c>
      <c r="H29" s="119">
        <f>HLOOKUP(CHOOSE(H$7,O_C1,O_C2,O_C3,O_C4),[8]OptionPrixExcel!$A$5:$IV$39,H$6,FALSE)</f>
        <v>6250</v>
      </c>
      <c r="I29" s="119" t="e">
        <f>HLOOKUP(CHOOSE(I$7,O_C1,O_C2,O_C3,O_C4),[8]OptionPrixExcel!$A$5:$IV$39,I$6,FALSE)</f>
        <v>#N/A</v>
      </c>
      <c r="J29" s="119" t="e">
        <f>HLOOKUP(CHOOSE(J$7,O_C1,O_C2,O_C3,O_C4),[8]OptionPrixExcel!$A$5:$IV$39,J$6,FALSE)</f>
        <v>#N/A</v>
      </c>
      <c r="K29" s="119" t="e">
        <f>HLOOKUP(CHOOSE(K$7,O_C1,O_C2,O_C3,O_C4),[8]OptionPrixExcel!$A$5:$IV$39,K$6,FALSE)</f>
        <v>#N/A</v>
      </c>
      <c r="L29" s="120">
        <f t="shared" si="0"/>
        <v>6250</v>
      </c>
    </row>
    <row r="30" spans="2:16">
      <c r="C30" s="87" t="s">
        <v>162</v>
      </c>
      <c r="H30" s="119">
        <f>HLOOKUP(CHOOSE(H$7,O_C1,O_C2,O_C3,O_C4),[8]OptionPrixExcel!$A$5:$IV$39,H$6,FALSE)</f>
        <v>2813</v>
      </c>
      <c r="I30" s="119" t="e">
        <f>HLOOKUP(CHOOSE(I$7,O_C1,O_C2,O_C3,O_C4),[8]OptionPrixExcel!$A$5:$IV$39,I$6,FALSE)</f>
        <v>#N/A</v>
      </c>
      <c r="J30" s="119" t="e">
        <f>HLOOKUP(CHOOSE(J$7,O_C1,O_C2,O_C3,O_C4),[8]OptionPrixExcel!$A$5:$IV$39,J$6,FALSE)</f>
        <v>#N/A</v>
      </c>
      <c r="K30" s="119" t="e">
        <f>HLOOKUP(CHOOSE(K$7,O_C1,O_C2,O_C3,O_C4),[8]OptionPrixExcel!$A$5:$IV$39,K$6,FALSE)</f>
        <v>#N/A</v>
      </c>
      <c r="L30" s="120">
        <f t="shared" si="0"/>
        <v>2813</v>
      </c>
    </row>
    <row r="31" spans="2:16">
      <c r="C31" s="87" t="s">
        <v>163</v>
      </c>
      <c r="D31" s="87" t="s">
        <v>133</v>
      </c>
      <c r="G31" s="125" t="s">
        <v>164</v>
      </c>
      <c r="H31" s="119">
        <f>HLOOKUP(CHOOSE(H$7,O_C1,O_C2,O_C3,O_C4),[8]OptionPrixExcel!$A$5:$IV$39,H$6,FALSE)</f>
        <v>1000</v>
      </c>
      <c r="I31" s="119">
        <f>HLOOKUP(CHOOSE(I$7,O_C1,O_C2,O_C3,O_C4),[8]OptionPrixExcel!$A$5:$IV$39,I$6,FALSE)</f>
        <v>1250</v>
      </c>
      <c r="J31" s="119" t="e">
        <f>HLOOKUP(CHOOSE(J$7,O_C1,O_C2,O_C3,O_C4),[8]OptionPrixExcel!$A$5:$IV$39,J$6,FALSE)</f>
        <v>#N/A</v>
      </c>
      <c r="K31" s="119" t="e">
        <f>HLOOKUP(CHOOSE(K$7,O_C1,O_C2,O_C3,O_C4),[8]OptionPrixExcel!$A$5:$IV$39,K$6,FALSE)</f>
        <v>#N/A</v>
      </c>
      <c r="L31" s="120">
        <f t="shared" si="0"/>
        <v>2250</v>
      </c>
    </row>
    <row r="32" spans="2:16">
      <c r="C32" s="87" t="s">
        <v>165</v>
      </c>
      <c r="G32" s="125" t="s">
        <v>166</v>
      </c>
      <c r="H32" s="119">
        <f>HLOOKUP(CHOOSE(H$7,O_C1,O_C2,O_C3,O_C4),[8]OptionPrixExcel!$A$5:$IV$39,H$6,FALSE)</f>
        <v>250</v>
      </c>
      <c r="I32" s="119" t="e">
        <f>HLOOKUP(CHOOSE(I$7,O_C1,O_C2,O_C3,O_C4),[8]OptionPrixExcel!$A$5:$IV$39,I$6,FALSE)</f>
        <v>#N/A</v>
      </c>
      <c r="J32" s="119" t="e">
        <f>HLOOKUP(CHOOSE(J$7,O_C1,O_C2,O_C3,O_C4),[8]OptionPrixExcel!$A$5:$IV$39,J$6,FALSE)</f>
        <v>#N/A</v>
      </c>
      <c r="K32" s="119" t="e">
        <f>HLOOKUP(CHOOSE(K$7,O_C1,O_C2,O_C3,O_C4),[8]OptionPrixExcel!$A$5:$IV$39,K$6,FALSE)</f>
        <v>#N/A</v>
      </c>
      <c r="L32" s="120">
        <f t="shared" si="0"/>
        <v>250</v>
      </c>
    </row>
    <row r="33" spans="3:12">
      <c r="C33" s="87" t="s">
        <v>167</v>
      </c>
      <c r="D33" s="87" t="s">
        <v>168</v>
      </c>
      <c r="G33" s="108" t="s">
        <v>169</v>
      </c>
      <c r="H33" s="119">
        <f>HLOOKUP(CHOOSE(H$7,O_C1,O_C2,O_C3,O_C4),[8]OptionPrixExcel!$A$5:$IV$39,H$6,FALSE)</f>
        <v>375</v>
      </c>
      <c r="I33" s="119">
        <f>HLOOKUP(CHOOSE(I$7,O_C1,O_C2,O_C3,O_C4),[8]OptionPrixExcel!$A$5:$IV$39,I$6,FALSE)</f>
        <v>812.5</v>
      </c>
      <c r="J33" s="119" t="e">
        <f>HLOOKUP(CHOOSE(J$7,O_C1,O_C2,O_C3,O_C4),[8]OptionPrixExcel!$A$5:$IV$39,J$6,FALSE)</f>
        <v>#N/A</v>
      </c>
      <c r="K33" s="119" t="e">
        <f>HLOOKUP(CHOOSE(K$7,O_C1,O_C2,O_C3,O_C4),[8]OptionPrixExcel!$A$5:$IV$39,K$6,FALSE)</f>
        <v>#N/A</v>
      </c>
      <c r="L33" s="120">
        <f t="shared" si="0"/>
        <v>1187.5</v>
      </c>
    </row>
    <row r="34" spans="3:12">
      <c r="C34" s="89" t="s">
        <v>170</v>
      </c>
      <c r="D34" s="89"/>
      <c r="E34" s="89"/>
      <c r="F34" s="89"/>
      <c r="G34" s="108" t="s">
        <v>171</v>
      </c>
      <c r="H34" s="119">
        <f>HLOOKUP(CHOOSE(H$7,O_C1,O_C2,O_C3,O_C4),[8]OptionPrixExcel!$A$5:$IV$39,H$6,FALSE)</f>
        <v>1625</v>
      </c>
      <c r="I34" s="119" t="e">
        <f>HLOOKUP(CHOOSE(I$7,O_C1,O_C2,O_C3,O_C4),[8]OptionPrixExcel!$A$5:$IV$39,I$6,FALSE)</f>
        <v>#N/A</v>
      </c>
      <c r="J34" s="119" t="e">
        <f>HLOOKUP(CHOOSE(J$7,O_C1,O_C2,O_C3,O_C4),[8]OptionPrixExcel!$A$5:$IV$39,J$6,FALSE)</f>
        <v>#N/A</v>
      </c>
      <c r="K34" s="119" t="e">
        <f>HLOOKUP(CHOOSE(K$7,O_C1,O_C2,O_C3,O_C4),[8]OptionPrixExcel!$A$5:$IV$39,K$6,FALSE)</f>
        <v>#N/A</v>
      </c>
      <c r="L34" s="120">
        <f t="shared" si="0"/>
        <v>1625</v>
      </c>
    </row>
    <row r="35" spans="3:12">
      <c r="C35" s="89" t="s">
        <v>172</v>
      </c>
      <c r="D35" s="89"/>
      <c r="E35" s="89"/>
      <c r="F35" s="89"/>
      <c r="G35" s="108" t="s">
        <v>173</v>
      </c>
      <c r="H35" s="119">
        <f>HLOOKUP(CHOOSE(H$7,O_C1,O_C2,O_C3,O_C4),[8]OptionPrixExcel!$A$5:$IV$39,H$6,FALSE)</f>
        <v>2562.5</v>
      </c>
      <c r="I35" s="119" t="e">
        <f>HLOOKUP(CHOOSE(I$7,O_C1,O_C2,O_C3,O_C4),[8]OptionPrixExcel!$A$5:$IV$39,I$6,FALSE)</f>
        <v>#N/A</v>
      </c>
      <c r="J35" s="119" t="e">
        <f>HLOOKUP(CHOOSE(J$7,O_C1,O_C2,O_C3,O_C4),[8]OptionPrixExcel!$A$5:$IV$39,J$6,FALSE)</f>
        <v>#N/A</v>
      </c>
      <c r="K35" s="119" t="e">
        <f>HLOOKUP(CHOOSE(K$7,O_C1,O_C2,O_C3,O_C4),[8]OptionPrixExcel!$A$5:$IV$39,K$6,FALSE)</f>
        <v>#N/A</v>
      </c>
      <c r="L35" s="120">
        <f t="shared" si="0"/>
        <v>2562.5</v>
      </c>
    </row>
    <row r="36" spans="3:12">
      <c r="C36" s="89" t="s">
        <v>174</v>
      </c>
      <c r="D36" s="89" t="s">
        <v>175</v>
      </c>
      <c r="E36" s="89"/>
      <c r="F36" s="89"/>
      <c r="G36" s="108" t="s">
        <v>176</v>
      </c>
      <c r="H36" s="119">
        <f>HLOOKUP(CHOOSE(H$7,O_C1,O_C2,O_C3,O_C4),[8]OptionPrixExcel!$A$5:$IV$39,H$6,FALSE)</f>
        <v>500</v>
      </c>
      <c r="I36" s="119">
        <f>HLOOKUP(CHOOSE(I$7,O_C1,O_C2,O_C3,O_C4),[8]OptionPrixExcel!$A$5:$IV$39,I$6,FALSE)</f>
        <v>500</v>
      </c>
      <c r="J36" s="119" t="e">
        <f>HLOOKUP(CHOOSE(J$7,O_C1,O_C2,O_C3,O_C4),[8]OptionPrixExcel!$A$5:$IV$39,J$6,FALSE)</f>
        <v>#N/A</v>
      </c>
      <c r="K36" s="119" t="e">
        <f>HLOOKUP(CHOOSE(K$7,O_C1,O_C2,O_C3,O_C4),[8]OptionPrixExcel!$A$5:$IV$39,K$6,FALSE)</f>
        <v>#N/A</v>
      </c>
      <c r="L36" s="120">
        <f t="shared" si="0"/>
        <v>1000</v>
      </c>
    </row>
    <row r="37" spans="3:12">
      <c r="C37" s="89" t="s">
        <v>177</v>
      </c>
      <c r="D37" s="89" t="s">
        <v>178</v>
      </c>
      <c r="E37" s="89" t="s">
        <v>179</v>
      </c>
      <c r="F37" s="89" t="s">
        <v>180</v>
      </c>
      <c r="G37" s="108" t="s">
        <v>181</v>
      </c>
      <c r="H37" s="119">
        <f>HLOOKUP(CHOOSE(H$7,O_C1,O_C2,O_C3,O_C4),[8]OptionPrixExcel!$A$5:$IV$39,H$6,FALSE)</f>
        <v>3750</v>
      </c>
      <c r="I37" s="119">
        <f>HLOOKUP(CHOOSE(I$7,O_C1,O_C2,O_C3,O_C4),[8]OptionPrixExcel!$A$5:$IV$39,I$6,FALSE)</f>
        <v>-100</v>
      </c>
      <c r="J37" s="119">
        <f>HLOOKUP(CHOOSE(J$7,O_C1,O_C2,O_C3,O_C4),[8]OptionPrixExcel!$A$5:$IV$39,J$6,FALSE)</f>
        <v>-175</v>
      </c>
      <c r="K37" s="119">
        <f>HLOOKUP(CHOOSE(K$7,O_C1,O_C2,O_C3,O_C4),[8]OptionPrixExcel!$A$5:$IV$39,K$6,FALSE)</f>
        <v>-100</v>
      </c>
      <c r="L37" s="120">
        <f t="shared" si="0"/>
        <v>3375</v>
      </c>
    </row>
    <row r="38" spans="3:12">
      <c r="C38" s="89" t="s">
        <v>182</v>
      </c>
      <c r="D38" s="89"/>
      <c r="E38" s="89"/>
      <c r="F38" s="89"/>
      <c r="G38" s="108" t="s">
        <v>182</v>
      </c>
      <c r="H38" s="119">
        <f>HLOOKUP(CHOOSE(H$7,O_C1,O_C2,O_C3,O_C4),[8]OptionPrixExcel!$A$5:$IV$39,H$6,FALSE)</f>
        <v>2250</v>
      </c>
      <c r="I38" s="119" t="e">
        <f>HLOOKUP(CHOOSE(I$7,O_C1,O_C2,O_C3,O_C4),[8]OptionPrixExcel!$A$5:$IV$39,I$6,FALSE)</f>
        <v>#N/A</v>
      </c>
      <c r="J38" s="119" t="e">
        <f>HLOOKUP(CHOOSE(J$7,O_C1,O_C2,O_C3,O_C4),[8]OptionPrixExcel!$A$5:$IV$39,J$6,FALSE)</f>
        <v>#N/A</v>
      </c>
      <c r="K38" s="119" t="e">
        <f>HLOOKUP(CHOOSE(K$7,O_C1,O_C2,O_C3,O_C4),[8]OptionPrixExcel!$A$5:$IV$39,K$6,FALSE)</f>
        <v>#N/A</v>
      </c>
      <c r="L38" s="120">
        <f t="shared" si="0"/>
        <v>2250</v>
      </c>
    </row>
    <row r="39" spans="3:12">
      <c r="C39" s="89" t="s">
        <v>183</v>
      </c>
      <c r="D39" s="89"/>
      <c r="E39" s="89"/>
      <c r="F39" s="89"/>
      <c r="G39" s="108" t="s">
        <v>183</v>
      </c>
      <c r="H39" s="119">
        <f>HLOOKUP(CHOOSE(H$7,O_C1,O_C2,O_C3,O_C4),[8]OptionPrixExcel!$A$5:$IV$39,H$6,FALSE)</f>
        <v>3187.5</v>
      </c>
      <c r="I39" s="119" t="e">
        <f>HLOOKUP(CHOOSE(I$7,O_C1,O_C2,O_C3,O_C4),[8]OptionPrixExcel!$A$5:$IV$39,I$6,FALSE)</f>
        <v>#N/A</v>
      </c>
      <c r="J39" s="119" t="e">
        <f>HLOOKUP(CHOOSE(J$7,O_C1,O_C2,O_C3,O_C4),[8]OptionPrixExcel!$A$5:$IV$39,J$6,FALSE)</f>
        <v>#N/A</v>
      </c>
      <c r="K39" s="119" t="e">
        <f>HLOOKUP(CHOOSE(K$7,O_C1,O_C2,O_C3,O_C4),[8]OptionPrixExcel!$A$5:$IV$39,K$6,FALSE)</f>
        <v>#N/A</v>
      </c>
      <c r="L39" s="120">
        <f t="shared" si="0"/>
        <v>3187.5</v>
      </c>
    </row>
    <row r="40" spans="3:12">
      <c r="C40" s="89" t="s">
        <v>184</v>
      </c>
      <c r="D40" s="89"/>
      <c r="E40" s="89"/>
      <c r="F40" s="89"/>
      <c r="G40" s="108" t="s">
        <v>185</v>
      </c>
      <c r="H40" s="119">
        <f>HLOOKUP(CHOOSE(H$7,O_C1,O_C2,O_C3,O_C4),[8]OptionPrixExcel!$A$5:$IV$39,H$6,FALSE)</f>
        <v>1312.5</v>
      </c>
      <c r="I40" s="119" t="e">
        <f>HLOOKUP(CHOOSE(I$7,O_C1,O_C2,O_C3,O_C4),[8]OptionPrixExcel!$A$5:$IV$39,I$6,FALSE)</f>
        <v>#N/A</v>
      </c>
      <c r="J40" s="119" t="e">
        <f>HLOOKUP(CHOOSE(J$7,O_C1,O_C2,O_C3,O_C4),[8]OptionPrixExcel!$A$5:$IV$39,J$6,FALSE)</f>
        <v>#N/A</v>
      </c>
      <c r="K40" s="119" t="e">
        <f>HLOOKUP(CHOOSE(K$7,O_C1,O_C2,O_C3,O_C4),[8]OptionPrixExcel!$A$5:$IV$39,K$6,FALSE)</f>
        <v>#N/A</v>
      </c>
      <c r="L40" s="120">
        <f t="shared" si="0"/>
        <v>1312.5</v>
      </c>
    </row>
    <row r="41" spans="3:12">
      <c r="C41" s="89" t="s">
        <v>186</v>
      </c>
      <c r="E41" s="89"/>
      <c r="F41" s="89"/>
      <c r="G41" s="108" t="s">
        <v>186</v>
      </c>
      <c r="H41" s="119">
        <f>HLOOKUP(CHOOSE(H$7,O_C1,O_C2,O_C3,O_C4),[8]OptionPrixExcel!$A$5:$IV$39,H$6,FALSE)</f>
        <v>250</v>
      </c>
      <c r="I41" s="119" t="e">
        <f>HLOOKUP(CHOOSE(I$7,O_C1,O_C2,O_C3,O_C4),[8]OptionPrixExcel!$A$5:$IV$39,I$6,FALSE)</f>
        <v>#N/A</v>
      </c>
      <c r="J41" s="119" t="e">
        <f>HLOOKUP(CHOOSE(J$7,O_C1,O_C2,O_C3,O_C4),[8]OptionPrixExcel!$A$5:$IV$39,J$6,FALSE)</f>
        <v>#N/A</v>
      </c>
      <c r="K41" s="119" t="e">
        <f>HLOOKUP(CHOOSE(K$7,O_C1,O_C2,O_C3,O_C4),[8]OptionPrixExcel!$A$5:$IV$39,K$6,FALSE)</f>
        <v>#N/A</v>
      </c>
      <c r="L41" s="120">
        <f t="shared" si="0"/>
        <v>250</v>
      </c>
    </row>
    <row r="42" spans="3:12">
      <c r="C42" s="89" t="s">
        <v>187</v>
      </c>
      <c r="D42" s="89"/>
      <c r="E42" s="89"/>
      <c r="F42" s="89"/>
      <c r="G42" s="108" t="s">
        <v>187</v>
      </c>
      <c r="H42" s="119">
        <f>HLOOKUP(CHOOSE(H$7,O_C1,O_C2,O_C3,O_C4),[8]OptionPrixExcel!$A$5:$IV$39,H$6,FALSE)</f>
        <v>375</v>
      </c>
      <c r="I42" s="119" t="e">
        <f>HLOOKUP(CHOOSE(I$7,O_C1,O_C2,O_C3,O_C4),[8]OptionPrixExcel!$A$5:$IV$39,I$6,FALSE)</f>
        <v>#N/A</v>
      </c>
      <c r="J42" s="119" t="e">
        <f>HLOOKUP(CHOOSE(J$7,O_C1,O_C2,O_C3,O_C4),[8]OptionPrixExcel!$A$5:$IV$39,J$6,FALSE)</f>
        <v>#N/A</v>
      </c>
      <c r="K42" s="119" t="e">
        <f>HLOOKUP(CHOOSE(K$7,O_C1,O_C2,O_C3,O_C4),[8]OptionPrixExcel!$A$5:$IV$39,K$6,FALSE)</f>
        <v>#N/A</v>
      </c>
      <c r="L42" s="120">
        <f>H42+(IF(ISNA(I42),0,I42)+(IF(ISNA(J42),0,J42)+(IF(ISNA(K42),0,K42))))</f>
        <v>375</v>
      </c>
    </row>
    <row r="43" spans="3:12">
      <c r="C43" s="89" t="s">
        <v>188</v>
      </c>
      <c r="D43" s="89"/>
      <c r="E43" s="89"/>
      <c r="F43" s="89"/>
      <c r="G43" s="108" t="s">
        <v>189</v>
      </c>
      <c r="H43" s="119">
        <f>HLOOKUP(CHOOSE(H$7,O_C1,O_C2,O_C3,O_C4),[8]OptionPrixExcel!$A$5:$IV$39,H$6,FALSE)</f>
        <v>0</v>
      </c>
      <c r="I43" s="119" t="e">
        <f>HLOOKUP(CHOOSE(I$7,O_C1,O_C2,O_C3,O_C4),[8]OptionPrixExcel!$A$5:$IV$39,I$6,FALSE)</f>
        <v>#N/A</v>
      </c>
      <c r="J43" s="119" t="e">
        <f>HLOOKUP(CHOOSE(J$7,O_C1,O_C2,O_C3,O_C4),[8]OptionPrixExcel!$A$5:$IV$39,J$6,FALSE)</f>
        <v>#N/A</v>
      </c>
      <c r="K43" s="119" t="e">
        <f>HLOOKUP(CHOOSE(K$7,O_C1,O_C2,O_C3,O_C4),[8]OptionPrixExcel!$A$5:$IV$39,K$6,FALSE)</f>
        <v>#N/A</v>
      </c>
      <c r="L43" s="120">
        <f t="shared" si="0"/>
        <v>0</v>
      </c>
    </row>
    <row r="44" spans="3:12">
      <c r="C44" s="89" t="s">
        <v>190</v>
      </c>
      <c r="D44" s="89" t="s">
        <v>191</v>
      </c>
      <c r="E44" s="89"/>
      <c r="F44" s="89"/>
      <c r="G44" s="108" t="s">
        <v>192</v>
      </c>
      <c r="H44" s="119">
        <f>HLOOKUP(CHOOSE(H$7,O_C1,O_C2,O_C3,O_C4),[8]OptionPrixExcel!$A$5:$IV$39,H$6,FALSE)</f>
        <v>3187.5</v>
      </c>
      <c r="I44" s="119">
        <f>HLOOKUP(CHOOSE(I$7,O_C1,O_C2,O_C3,O_C4),[8]OptionPrixExcel!$A$5:$IV$39,I$6,FALSE)</f>
        <v>0</v>
      </c>
      <c r="J44" s="119" t="e">
        <f>HLOOKUP(CHOOSE(J$7,O_C1,O_C2,O_C3,O_C4),[8]OptionPrixExcel!$A$5:$IV$39,J$6,FALSE)</f>
        <v>#N/A</v>
      </c>
      <c r="K44" s="119" t="e">
        <f>HLOOKUP(CHOOSE(K$7,O_C1,O_C2,O_C3,O_C4),[8]OptionPrixExcel!$A$5:$IV$39,K$6,FALSE)</f>
        <v>#N/A</v>
      </c>
      <c r="L44" s="120">
        <f t="shared" si="0"/>
        <v>3187.5</v>
      </c>
    </row>
    <row r="45" spans="3:12">
      <c r="C45" s="89" t="s">
        <v>193</v>
      </c>
      <c r="D45" s="89" t="s">
        <v>179</v>
      </c>
      <c r="E45" s="89" t="s">
        <v>180</v>
      </c>
      <c r="F45" s="89"/>
      <c r="G45" s="125" t="s">
        <v>194</v>
      </c>
      <c r="H45" s="119">
        <f>HLOOKUP(CHOOSE(H$7,O_C1,O_C2,O_C3,O_C4),[8]OptionPrixExcel!$A$5:$IV$39,H$6,FALSE)</f>
        <v>375</v>
      </c>
      <c r="I45" s="119">
        <f>HLOOKUP(CHOOSE(I$7,O_C1,O_C2,O_C3,O_C4),[8]OptionPrixExcel!$A$5:$IV$39,I$6,FALSE)</f>
        <v>-175</v>
      </c>
      <c r="J45" s="119">
        <f>HLOOKUP(CHOOSE(J$7,O_C1,O_C2,O_C3,O_C4),[8]OptionPrixExcel!$A$5:$IV$39,J$6,FALSE)</f>
        <v>-100</v>
      </c>
      <c r="K45" s="119" t="e">
        <f>HLOOKUP(CHOOSE(K$7,O_C1,O_C2,O_C3,O_C4),[8]OptionPrixExcel!$A$5:$IV$39,K$6,FALSE)</f>
        <v>#N/A</v>
      </c>
      <c r="L45" s="120">
        <f t="shared" si="0"/>
        <v>100</v>
      </c>
    </row>
    <row r="46" spans="3:12">
      <c r="C46" s="89" t="s">
        <v>195</v>
      </c>
      <c r="D46" s="89"/>
      <c r="E46" s="89"/>
      <c r="F46" s="89"/>
      <c r="G46" s="89" t="s">
        <v>195</v>
      </c>
      <c r="H46" s="119">
        <f>HLOOKUP(CHOOSE(H$7,O_C1,O_C2,O_C3,O_C4),[8]OptionPrixExcel!$A$5:$IV$39,H$6,FALSE)</f>
        <v>1.25</v>
      </c>
      <c r="I46" s="119" t="e">
        <f>HLOOKUP(CHOOSE(I$7,O_C1,O_C2,O_C3,O_C4),[8]OptionPrixExcel!$A$5:$IV$39,I$6,FALSE)</f>
        <v>#N/A</v>
      </c>
      <c r="J46" s="119" t="e">
        <f>HLOOKUP(CHOOSE(J$7,O_C1,O_C2,O_C3,O_C4),[8]OptionPrixExcel!$A$5:$IV$39,J$6,FALSE)</f>
        <v>#N/A</v>
      </c>
      <c r="K46" s="119" t="e">
        <f>HLOOKUP(CHOOSE(K$7,O_C1,O_C2,O_C3,O_C4),[8]OptionPrixExcel!$A$5:$IV$39,K$6,FALSE)</f>
        <v>#N/A</v>
      </c>
      <c r="L46" s="120">
        <f t="shared" si="0"/>
        <v>1.25</v>
      </c>
    </row>
    <row r="47" spans="3:12">
      <c r="C47" s="89" t="s">
        <v>196</v>
      </c>
      <c r="D47" s="89"/>
      <c r="E47" s="89"/>
      <c r="F47" s="89"/>
      <c r="G47" s="125" t="s">
        <v>196</v>
      </c>
      <c r="H47" s="119">
        <f>HLOOKUP(CHOOSE(H$7,O_C1,O_C2,O_C3,O_C4),[8]OptionPrixExcel!$A$5:$IV$39,H$6,FALSE)</f>
        <v>1112.5</v>
      </c>
      <c r="I47" s="119" t="e">
        <f>HLOOKUP(CHOOSE(I$7,O_C1,O_C2,O_C3,O_C4),[8]OptionPrixExcel!$A$5:$IV$39,I$6,FALSE)</f>
        <v>#N/A</v>
      </c>
      <c r="J47" s="119" t="e">
        <f>HLOOKUP(CHOOSE(J$7,O_C1,O_C2,O_C3,O_C4),[8]OptionPrixExcel!$A$5:$IV$39,J$6,FALSE)</f>
        <v>#N/A</v>
      </c>
      <c r="K47" s="119" t="e">
        <f>HLOOKUP(CHOOSE(K$7,O_C1,O_C2,O_C3,O_C4),[8]OptionPrixExcel!$A$5:$IV$39,K$6,FALSE)</f>
        <v>#N/A</v>
      </c>
      <c r="L47" s="120">
        <f t="shared" si="0"/>
        <v>1112.5</v>
      </c>
    </row>
    <row r="48" spans="3:12">
      <c r="C48" s="89"/>
      <c r="D48" s="89"/>
      <c r="E48" s="89"/>
      <c r="F48" s="89"/>
      <c r="H48" s="119" t="e">
        <f>HLOOKUP(CHOOSE(H$7,O_C1,O_C2,O_C3,O_C4),[8]OptionPrixExcel!$A$5:$IV$39,H$6,FALSE)</f>
        <v>#N/A</v>
      </c>
      <c r="I48" s="119" t="e">
        <f>HLOOKUP(CHOOSE(I$7,O_C1,O_C2,O_C3,O_C4),[8]OptionPrixExcel!$A$5:$IV$39,I$6,FALSE)</f>
        <v>#N/A</v>
      </c>
      <c r="J48" s="119" t="e">
        <f>HLOOKUP(CHOOSE(J$7,O_C1,O_C2,O_C3,O_C4),[8]OptionPrixExcel!$A$5:$IV$39,J$6,FALSE)</f>
        <v>#N/A</v>
      </c>
      <c r="K48" s="119" t="e">
        <f>HLOOKUP(CHOOSE(K$7,O_C1,O_C2,O_C3,O_C4),[8]OptionPrixExcel!$A$5:$IV$39,K$6,FALSE)</f>
        <v>#N/A</v>
      </c>
      <c r="L48" s="120" t="e">
        <f t="shared" si="0"/>
        <v>#N/A</v>
      </c>
    </row>
    <row r="49" spans="2:3">
      <c r="B49" s="126"/>
      <c r="C49" s="89"/>
    </row>
    <row r="50" spans="2:3">
      <c r="B50" s="126"/>
      <c r="C50" s="89"/>
    </row>
    <row r="51" spans="2:3">
      <c r="C51" s="89"/>
    </row>
    <row r="52" spans="2:3">
      <c r="C52" s="89"/>
    </row>
  </sheetData>
  <mergeCells count="1">
    <mergeCell ref="H5:K5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22</vt:i4>
      </vt:variant>
    </vt:vector>
  </HeadingPairs>
  <TitlesOfParts>
    <vt:vector size="25" baseType="lpstr">
      <vt:lpstr>V_link</vt:lpstr>
      <vt:lpstr>Kangoo Express</vt:lpstr>
      <vt:lpstr>O_link</vt:lpstr>
      <vt:lpstr>O_C1</vt:lpstr>
      <vt:lpstr>O_C2</vt:lpstr>
      <vt:lpstr>O_C3</vt:lpstr>
      <vt:lpstr>O_C4</vt:lpstr>
      <vt:lpstr>O_CRO</vt:lpstr>
      <vt:lpstr>O_LIB</vt:lpstr>
      <vt:lpstr>'Kangoo Express'!Podrucje_ispisa</vt:lpstr>
      <vt:lpstr>V_BO</vt:lpstr>
      <vt:lpstr>V_CG</vt:lpstr>
      <vt:lpstr>V_CO</vt:lpstr>
      <vt:lpstr>V_COD</vt:lpstr>
      <vt:lpstr>V_CRO</vt:lpstr>
      <vt:lpstr>V_DOL</vt:lpstr>
      <vt:lpstr>V_FS</vt:lpstr>
      <vt:lpstr>V_FSO</vt:lpstr>
      <vt:lpstr>V_KW</vt:lpstr>
      <vt:lpstr>V_LIB</vt:lpstr>
      <vt:lpstr>V_MA</vt:lpstr>
      <vt:lpstr>V_PO</vt:lpstr>
      <vt:lpstr>V_POP</vt:lpstr>
      <vt:lpstr>V_TRAN</vt:lpstr>
      <vt:lpstr>V_TRO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SALIHOVIC Alen</dc:creator>
  <cp:lastModifiedBy>Tomislav Furić</cp:lastModifiedBy>
  <cp:lastPrinted>2016-09-29T12:45:00Z</cp:lastPrinted>
  <dcterms:created xsi:type="dcterms:W3CDTF">2016-07-15T07:04:16Z</dcterms:created>
  <dcterms:modified xsi:type="dcterms:W3CDTF">2020-07-16T11:03:33Z</dcterms:modified>
</cp:coreProperties>
</file>